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8800" windowHeight="12330" activeTab="3"/>
  </bookViews>
  <sheets>
    <sheet name=" Apresentação" sheetId="8" r:id="rId1"/>
    <sheet name="Questionário" sheetId="4" r:id="rId2"/>
    <sheet name="Planilha de programa" sheetId="2" state="hidden" r:id="rId3"/>
    <sheet name="Resultados gráficos" sheetId="3" r:id="rId4"/>
    <sheet name="Matriz de gestão Governo" sheetId="6" r:id="rId5"/>
    <sheet name="Matriz de gestão produtor" sheetId="7" r:id="rId6"/>
    <sheet name="Respostas corretas" sheetId="5" r:id="rId7"/>
  </sheets>
  <definedNames>
    <definedName name="_Toc467332249" localSheetId="0">' Apresentação'!$A$4</definedName>
  </definedNames>
  <calcPr calcId="145621"/>
</workbook>
</file>

<file path=xl/calcChain.xml><?xml version="1.0" encoding="utf-8"?>
<calcChain xmlns="http://schemas.openxmlformats.org/spreadsheetml/2006/main">
  <c r="F92" i="2" l="1"/>
  <c r="E92" i="2"/>
  <c r="D92" i="2"/>
  <c r="C92" i="2"/>
  <c r="D5" i="3"/>
  <c r="E5" i="3"/>
  <c r="F5" i="3"/>
  <c r="F6" i="3"/>
  <c r="C8" i="3"/>
  <c r="D8" i="3"/>
  <c r="D10" i="3"/>
  <c r="E10" i="3"/>
  <c r="F10" i="3"/>
  <c r="D12" i="3"/>
  <c r="E12" i="3"/>
  <c r="D13" i="3"/>
  <c r="E13" i="3"/>
  <c r="F15" i="3"/>
  <c r="D16" i="3"/>
  <c r="E16" i="3"/>
  <c r="E17" i="3"/>
  <c r="D21" i="3"/>
  <c r="E21" i="3"/>
  <c r="D22" i="3"/>
  <c r="E22" i="3"/>
  <c r="D25" i="3"/>
  <c r="F25" i="3"/>
  <c r="E29" i="3"/>
  <c r="E32" i="3"/>
  <c r="F33" i="3"/>
  <c r="D36" i="3"/>
  <c r="F36" i="3"/>
  <c r="C38" i="3"/>
  <c r="C39" i="3"/>
  <c r="C42" i="3"/>
  <c r="D42" i="3"/>
  <c r="E45" i="3"/>
  <c r="F45" i="3"/>
  <c r="F90" i="2" l="1"/>
  <c r="F28" i="3" s="1"/>
  <c r="D42" i="2"/>
  <c r="E42" i="2"/>
  <c r="C43" i="2"/>
  <c r="F43" i="2"/>
  <c r="C41" i="2"/>
  <c r="C40" i="2" s="1"/>
  <c r="C15" i="3" s="1"/>
  <c r="D171" i="2"/>
  <c r="D170" i="2" s="1"/>
  <c r="D26" i="2"/>
  <c r="D25" i="2"/>
  <c r="F5" i="2"/>
  <c r="E109" i="2"/>
  <c r="E110" i="2"/>
  <c r="E111" i="2"/>
  <c r="F109" i="2"/>
  <c r="F110" i="2"/>
  <c r="F111" i="2"/>
  <c r="C111" i="2"/>
  <c r="E26" i="2"/>
  <c r="E25" i="2"/>
  <c r="C103" i="2"/>
  <c r="C101" i="2"/>
  <c r="C100" i="2"/>
  <c r="F171" i="2"/>
  <c r="F170" i="2" s="1"/>
  <c r="E171" i="2"/>
  <c r="E170" i="2"/>
  <c r="C171" i="2"/>
  <c r="C170" i="2" s="1"/>
  <c r="F164" i="2"/>
  <c r="F165" i="2"/>
  <c r="F166" i="2"/>
  <c r="F163" i="2"/>
  <c r="E164" i="2"/>
  <c r="E165" i="2"/>
  <c r="E166" i="2"/>
  <c r="E163" i="2"/>
  <c r="F175" i="2"/>
  <c r="F176" i="2"/>
  <c r="F174" i="2"/>
  <c r="E175" i="2"/>
  <c r="E174" i="2"/>
  <c r="D175" i="2"/>
  <c r="D176" i="2"/>
  <c r="D177" i="2"/>
  <c r="D174" i="2"/>
  <c r="C174" i="2"/>
  <c r="C173" i="2" s="1"/>
  <c r="C48" i="3" s="1"/>
  <c r="C47" i="3" s="1"/>
  <c r="D169" i="2"/>
  <c r="D168" i="2" s="1"/>
  <c r="D45" i="3" s="1"/>
  <c r="C169" i="2"/>
  <c r="C168" i="2" s="1"/>
  <c r="C45" i="3" s="1"/>
  <c r="F156" i="2"/>
  <c r="F155" i="2" s="1"/>
  <c r="F40" i="3" s="1"/>
  <c r="E158" i="2"/>
  <c r="E159" i="2"/>
  <c r="E160" i="2"/>
  <c r="E157" i="2"/>
  <c r="D157" i="2"/>
  <c r="D158" i="2"/>
  <c r="D156" i="2"/>
  <c r="C160" i="2"/>
  <c r="C156" i="2"/>
  <c r="F151" i="2"/>
  <c r="F152" i="2"/>
  <c r="F153" i="2"/>
  <c r="F154" i="2"/>
  <c r="F150" i="2"/>
  <c r="F148" i="2" s="1"/>
  <c r="F39" i="3" s="1"/>
  <c r="E150" i="2"/>
  <c r="E149" i="2"/>
  <c r="D150" i="2"/>
  <c r="D151" i="2"/>
  <c r="D152" i="2"/>
  <c r="D153" i="2"/>
  <c r="D154" i="2"/>
  <c r="D149" i="2"/>
  <c r="F147" i="2"/>
  <c r="F145" i="2" s="1"/>
  <c r="F38" i="3" s="1"/>
  <c r="E147" i="2"/>
  <c r="E146" i="2"/>
  <c r="D147" i="2"/>
  <c r="D145" i="2" s="1"/>
  <c r="D38" i="3" s="1"/>
  <c r="E143" i="2"/>
  <c r="E142" i="2" s="1"/>
  <c r="E36" i="3" s="1"/>
  <c r="E35" i="3" s="1"/>
  <c r="C143" i="2"/>
  <c r="C142" i="2" s="1"/>
  <c r="C36" i="3" s="1"/>
  <c r="F138" i="2"/>
  <c r="F139" i="2"/>
  <c r="F137" i="2"/>
  <c r="E136" i="2"/>
  <c r="E137" i="2"/>
  <c r="E138" i="2"/>
  <c r="E139" i="2"/>
  <c r="E140" i="2"/>
  <c r="E135" i="2"/>
  <c r="E134" i="2" s="1"/>
  <c r="E34" i="3" s="1"/>
  <c r="D137" i="2"/>
  <c r="D138" i="2"/>
  <c r="D139" i="2"/>
  <c r="D140" i="2"/>
  <c r="D136" i="2"/>
  <c r="C136" i="2"/>
  <c r="C137" i="2"/>
  <c r="C138" i="2"/>
  <c r="C139" i="2"/>
  <c r="C135" i="2"/>
  <c r="E133" i="2"/>
  <c r="E132" i="2"/>
  <c r="D133" i="2"/>
  <c r="D132" i="2"/>
  <c r="E128" i="2"/>
  <c r="D128" i="2"/>
  <c r="D127" i="2"/>
  <c r="D126" i="2"/>
  <c r="C129" i="2"/>
  <c r="C130" i="2"/>
  <c r="C131" i="2"/>
  <c r="C132" i="2"/>
  <c r="C133" i="2"/>
  <c r="C128" i="2"/>
  <c r="C126" i="2"/>
  <c r="C127" i="2"/>
  <c r="C125" i="2"/>
  <c r="D123" i="2"/>
  <c r="D122" i="2" s="1"/>
  <c r="D32" i="3" s="1"/>
  <c r="F123" i="2"/>
  <c r="F122" i="2" s="1"/>
  <c r="F32" i="3" s="1"/>
  <c r="C123" i="2"/>
  <c r="C122" i="2"/>
  <c r="C32" i="3" s="1"/>
  <c r="F121" i="2"/>
  <c r="F120" i="2"/>
  <c r="F114" i="2"/>
  <c r="F115" i="2"/>
  <c r="F116" i="2"/>
  <c r="F117" i="2"/>
  <c r="F113" i="2"/>
  <c r="E118" i="2"/>
  <c r="E112" i="2" s="1"/>
  <c r="E31" i="3" s="1"/>
  <c r="D121" i="2"/>
  <c r="D120" i="2"/>
  <c r="D114" i="2"/>
  <c r="D115" i="2"/>
  <c r="D116" i="2"/>
  <c r="D117" i="2"/>
  <c r="D118" i="2"/>
  <c r="D113" i="2"/>
  <c r="C119" i="2"/>
  <c r="C118" i="2"/>
  <c r="F108" i="2"/>
  <c r="E108" i="2"/>
  <c r="D109" i="2"/>
  <c r="D110" i="2"/>
  <c r="D111" i="2"/>
  <c r="D108" i="2"/>
  <c r="D107" i="2"/>
  <c r="C107" i="2"/>
  <c r="C108" i="2"/>
  <c r="C109" i="2"/>
  <c r="C110" i="2"/>
  <c r="C106" i="2"/>
  <c r="F95" i="2"/>
  <c r="F96" i="2"/>
  <c r="F94" i="2"/>
  <c r="D102" i="2"/>
  <c r="C102" i="2"/>
  <c r="D98" i="2"/>
  <c r="D99" i="2"/>
  <c r="D97" i="2"/>
  <c r="C97" i="2"/>
  <c r="C98" i="2"/>
  <c r="C99" i="2"/>
  <c r="C104" i="2"/>
  <c r="D91" i="2"/>
  <c r="D90" i="2" s="1"/>
  <c r="D28" i="3" s="1"/>
  <c r="E91" i="2"/>
  <c r="C91" i="2"/>
  <c r="C90" i="2" s="1"/>
  <c r="C28" i="3" s="1"/>
  <c r="F83" i="2"/>
  <c r="F84" i="2"/>
  <c r="F85" i="2"/>
  <c r="F86" i="2"/>
  <c r="F82" i="2"/>
  <c r="E89" i="2"/>
  <c r="E88" i="2"/>
  <c r="E86" i="2"/>
  <c r="E85" i="2"/>
  <c r="D87" i="2"/>
  <c r="D81" i="2" s="1"/>
  <c r="D27" i="3" s="1"/>
  <c r="C84" i="2"/>
  <c r="C86" i="2"/>
  <c r="C87" i="2"/>
  <c r="C88" i="2"/>
  <c r="C89" i="2"/>
  <c r="C82" i="2"/>
  <c r="E77" i="2"/>
  <c r="E76" i="2"/>
  <c r="E75" i="2" s="1"/>
  <c r="E25" i="3" s="1"/>
  <c r="C77" i="2"/>
  <c r="C78" i="2"/>
  <c r="C79" i="2"/>
  <c r="C76" i="2"/>
  <c r="E67" i="2"/>
  <c r="E68" i="2"/>
  <c r="F67" i="2"/>
  <c r="F68" i="2"/>
  <c r="F65" i="2"/>
  <c r="E66" i="2"/>
  <c r="E64" i="2" s="1"/>
  <c r="E24" i="3" s="1"/>
  <c r="F66" i="2"/>
  <c r="D66" i="2"/>
  <c r="C68" i="2"/>
  <c r="D67" i="2"/>
  <c r="D68" i="2"/>
  <c r="D65" i="2"/>
  <c r="D64" i="2" s="1"/>
  <c r="D24" i="3" s="1"/>
  <c r="C65" i="2"/>
  <c r="C64" i="2" s="1"/>
  <c r="C24" i="3" s="1"/>
  <c r="F62" i="2"/>
  <c r="F61" i="2"/>
  <c r="D61" i="2"/>
  <c r="E61" i="2"/>
  <c r="E62" i="2"/>
  <c r="D63" i="2"/>
  <c r="E63" i="2"/>
  <c r="E60" i="2"/>
  <c r="D60" i="2"/>
  <c r="C63" i="2"/>
  <c r="C59" i="2" s="1"/>
  <c r="C23" i="3" s="1"/>
  <c r="F71" i="2"/>
  <c r="F70" i="2"/>
  <c r="C72" i="2"/>
  <c r="C73" i="2"/>
  <c r="C74" i="2"/>
  <c r="C71" i="2"/>
  <c r="C70" i="2"/>
  <c r="C56" i="2"/>
  <c r="C57" i="2"/>
  <c r="C58" i="2"/>
  <c r="F57" i="2"/>
  <c r="F58" i="2"/>
  <c r="F56" i="2"/>
  <c r="D53" i="2"/>
  <c r="D52" i="2" s="1"/>
  <c r="E53" i="2"/>
  <c r="E52" i="2" s="1"/>
  <c r="F53" i="2"/>
  <c r="F52" i="2" s="1"/>
  <c r="C53" i="2"/>
  <c r="F48" i="2"/>
  <c r="F47" i="2" s="1"/>
  <c r="E49" i="2"/>
  <c r="E50" i="2"/>
  <c r="E51" i="2"/>
  <c r="E48" i="2"/>
  <c r="D51" i="2"/>
  <c r="D50" i="2"/>
  <c r="C49" i="2"/>
  <c r="C48" i="2"/>
  <c r="C47" i="2" s="1"/>
  <c r="F46" i="2"/>
  <c r="F45" i="2" s="1"/>
  <c r="F17" i="3" s="1"/>
  <c r="D46" i="2"/>
  <c r="D45" i="2" s="1"/>
  <c r="D17" i="3" s="1"/>
  <c r="C46" i="2"/>
  <c r="F44" i="2"/>
  <c r="F42" i="2" s="1"/>
  <c r="F16" i="3" s="1"/>
  <c r="C44" i="2"/>
  <c r="D41" i="2"/>
  <c r="D40" i="2" s="1"/>
  <c r="D15" i="3" s="1"/>
  <c r="E41" i="2"/>
  <c r="E40" i="2" s="1"/>
  <c r="E15" i="3" s="1"/>
  <c r="F38" i="2"/>
  <c r="F36" i="2" s="1"/>
  <c r="F13" i="3" s="1"/>
  <c r="C38" i="2"/>
  <c r="C37" i="2"/>
  <c r="F35" i="2"/>
  <c r="F34" i="2"/>
  <c r="F27" i="2" s="1"/>
  <c r="F12" i="3" s="1"/>
  <c r="C34" i="2"/>
  <c r="C35" i="2"/>
  <c r="C33" i="2"/>
  <c r="C31" i="2"/>
  <c r="C32" i="2"/>
  <c r="C30" i="2"/>
  <c r="C29" i="2"/>
  <c r="C28" i="2"/>
  <c r="F24" i="2"/>
  <c r="F19" i="2"/>
  <c r="F20" i="2"/>
  <c r="F21" i="2"/>
  <c r="F22" i="2"/>
  <c r="F18" i="2"/>
  <c r="C26" i="2"/>
  <c r="C19" i="2"/>
  <c r="C20" i="2"/>
  <c r="C21" i="2"/>
  <c r="C22" i="2"/>
  <c r="C23" i="2"/>
  <c r="C24" i="2"/>
  <c r="C25" i="2"/>
  <c r="C18" i="2"/>
  <c r="C16" i="2"/>
  <c r="C15" i="2" s="1"/>
  <c r="C10" i="3" s="1"/>
  <c r="F13" i="2"/>
  <c r="F12" i="2" s="1"/>
  <c r="F8" i="3" s="1"/>
  <c r="F7" i="3" s="1"/>
  <c r="E13" i="2"/>
  <c r="E12" i="2" s="1"/>
  <c r="E8" i="3" s="1"/>
  <c r="D10" i="2"/>
  <c r="E10" i="2"/>
  <c r="C10" i="2"/>
  <c r="C9" i="2" s="1"/>
  <c r="C6" i="3" s="1"/>
  <c r="C7" i="2"/>
  <c r="C6" i="2"/>
  <c r="C8" i="2"/>
  <c r="D162" i="2"/>
  <c r="C162" i="2"/>
  <c r="E168" i="2"/>
  <c r="F168" i="2"/>
  <c r="C148" i="2"/>
  <c r="C145" i="2"/>
  <c r="D142" i="2"/>
  <c r="F142" i="2"/>
  <c r="F124" i="2"/>
  <c r="E122" i="2"/>
  <c r="E93" i="2"/>
  <c r="C155" i="2"/>
  <c r="C40" i="3" s="1"/>
  <c r="E90" i="2"/>
  <c r="E28" i="3" s="1"/>
  <c r="D75" i="2"/>
  <c r="F75" i="2"/>
  <c r="D69" i="2"/>
  <c r="E69" i="2"/>
  <c r="D55" i="2"/>
  <c r="E55" i="2"/>
  <c r="C52" i="2"/>
  <c r="E45" i="2"/>
  <c r="C45" i="2"/>
  <c r="C17" i="3" s="1"/>
  <c r="G17" i="3" s="1"/>
  <c r="F40" i="2"/>
  <c r="D36" i="2"/>
  <c r="E36" i="2"/>
  <c r="D27" i="2"/>
  <c r="E27" i="2"/>
  <c r="D12" i="2"/>
  <c r="C12" i="2"/>
  <c r="D9" i="2"/>
  <c r="D6" i="3" s="1"/>
  <c r="D4" i="3" s="1"/>
  <c r="E9" i="2"/>
  <c r="E6" i="3" s="1"/>
  <c r="E4" i="3" s="1"/>
  <c r="F9" i="2"/>
  <c r="D5" i="2"/>
  <c r="E5" i="2"/>
  <c r="F59" i="2" l="1"/>
  <c r="F23" i="3" s="1"/>
  <c r="G32" i="3"/>
  <c r="C36" i="2"/>
  <c r="C13" i="3" s="1"/>
  <c r="C112" i="2"/>
  <c r="C31" i="3" s="1"/>
  <c r="G31" i="3" s="1"/>
  <c r="F37" i="3"/>
  <c r="F44" i="3"/>
  <c r="F43" i="3" s="1"/>
  <c r="F46" i="3"/>
  <c r="F14" i="3"/>
  <c r="G6" i="3"/>
  <c r="F55" i="2"/>
  <c r="F21" i="3" s="1"/>
  <c r="D93" i="2"/>
  <c r="D29" i="3" s="1"/>
  <c r="D26" i="3" s="1"/>
  <c r="C19" i="3"/>
  <c r="C18" i="3"/>
  <c r="E44" i="3"/>
  <c r="E43" i="3" s="1"/>
  <c r="E46" i="3"/>
  <c r="G8" i="3"/>
  <c r="E7" i="3"/>
  <c r="C17" i="2"/>
  <c r="C11" i="3" s="1"/>
  <c r="D47" i="2"/>
  <c r="G23" i="3"/>
  <c r="C124" i="2"/>
  <c r="C33" i="3" s="1"/>
  <c r="E148" i="2"/>
  <c r="E39" i="3" s="1"/>
  <c r="G45" i="3"/>
  <c r="E173" i="2"/>
  <c r="E48" i="3" s="1"/>
  <c r="E47" i="3" s="1"/>
  <c r="D17" i="2"/>
  <c r="D11" i="3" s="1"/>
  <c r="D9" i="3" s="1"/>
  <c r="C37" i="3"/>
  <c r="D44" i="3"/>
  <c r="D43" i="3" s="1"/>
  <c r="D46" i="3"/>
  <c r="G15" i="3"/>
  <c r="D59" i="2"/>
  <c r="D23" i="3" s="1"/>
  <c r="D20" i="3" s="1"/>
  <c r="G10" i="3"/>
  <c r="G47" i="3"/>
  <c r="C35" i="3"/>
  <c r="G36" i="3"/>
  <c r="G13" i="3"/>
  <c r="F19" i="3"/>
  <c r="F18" i="3"/>
  <c r="E155" i="2"/>
  <c r="E40" i="3" s="1"/>
  <c r="C46" i="3"/>
  <c r="G46" i="3" s="1"/>
  <c r="C44" i="3"/>
  <c r="G28" i="3"/>
  <c r="D124" i="2"/>
  <c r="D33" i="3" s="1"/>
  <c r="F64" i="2"/>
  <c r="F24" i="3" s="1"/>
  <c r="G24" i="3" s="1"/>
  <c r="F81" i="2"/>
  <c r="F27" i="3" s="1"/>
  <c r="C93" i="2"/>
  <c r="C29" i="3" s="1"/>
  <c r="F173" i="2"/>
  <c r="F48" i="3" s="1"/>
  <c r="F47" i="3" s="1"/>
  <c r="E124" i="2"/>
  <c r="E33" i="3" s="1"/>
  <c r="F112" i="2"/>
  <c r="F31" i="3" s="1"/>
  <c r="D134" i="2"/>
  <c r="D34" i="3" s="1"/>
  <c r="F17" i="2"/>
  <c r="F11" i="3" s="1"/>
  <c r="F9" i="3" s="1"/>
  <c r="C134" i="2"/>
  <c r="C34" i="3" s="1"/>
  <c r="G34" i="3" s="1"/>
  <c r="C55" i="2"/>
  <c r="C21" i="3" s="1"/>
  <c r="C75" i="2"/>
  <c r="C25" i="3" s="1"/>
  <c r="G25" i="3" s="1"/>
  <c r="C81" i="2"/>
  <c r="C27" i="3" s="1"/>
  <c r="F105" i="2"/>
  <c r="F30" i="3" s="1"/>
  <c r="D112" i="2"/>
  <c r="D31" i="3" s="1"/>
  <c r="D173" i="2"/>
  <c r="D48" i="3" s="1"/>
  <c r="D47" i="3" s="1"/>
  <c r="E17" i="2"/>
  <c r="E11" i="3" s="1"/>
  <c r="E9" i="3" s="1"/>
  <c r="F134" i="2"/>
  <c r="F34" i="3" s="1"/>
  <c r="E145" i="2"/>
  <c r="E38" i="3" s="1"/>
  <c r="G38" i="3" s="1"/>
  <c r="D148" i="2"/>
  <c r="D39" i="3" s="1"/>
  <c r="D155" i="2"/>
  <c r="D40" i="3" s="1"/>
  <c r="D37" i="3" s="1"/>
  <c r="C27" i="2"/>
  <c r="C12" i="3" s="1"/>
  <c r="G12" i="3" s="1"/>
  <c r="C69" i="2"/>
  <c r="C22" i="3" s="1"/>
  <c r="E47" i="2"/>
  <c r="E81" i="2"/>
  <c r="E27" i="3" s="1"/>
  <c r="E26" i="3" s="1"/>
  <c r="F93" i="2"/>
  <c r="F29" i="3" s="1"/>
  <c r="D105" i="2"/>
  <c r="D30" i="3" s="1"/>
  <c r="E162" i="2"/>
  <c r="E42" i="3" s="1"/>
  <c r="F162" i="2"/>
  <c r="F42" i="3" s="1"/>
  <c r="F41" i="3" s="1"/>
  <c r="E105" i="2"/>
  <c r="E30" i="3" s="1"/>
  <c r="F69" i="2"/>
  <c r="F22" i="3" s="1"/>
  <c r="E59" i="2"/>
  <c r="E23" i="3" s="1"/>
  <c r="E20" i="3" s="1"/>
  <c r="C105" i="2"/>
  <c r="C30" i="3" s="1"/>
  <c r="C42" i="2"/>
  <c r="C16" i="3" s="1"/>
  <c r="C5" i="2"/>
  <c r="C5" i="3" s="1"/>
  <c r="C26" i="3" l="1"/>
  <c r="G26" i="3" s="1"/>
  <c r="G40" i="3"/>
  <c r="G21" i="3"/>
  <c r="F26" i="3"/>
  <c r="C43" i="3"/>
  <c r="G43" i="3" s="1"/>
  <c r="G44" i="3"/>
  <c r="G27" i="3"/>
  <c r="E37" i="3"/>
  <c r="G37" i="3" s="1"/>
  <c r="F20" i="3"/>
  <c r="G42" i="3"/>
  <c r="E41" i="3"/>
  <c r="G39" i="3"/>
  <c r="G29" i="3"/>
  <c r="G33" i="3"/>
  <c r="F35" i="3"/>
  <c r="D35" i="3"/>
  <c r="G30" i="3"/>
  <c r="E19" i="3"/>
  <c r="E18" i="3"/>
  <c r="E14" i="3" s="1"/>
  <c r="E49" i="3" s="1"/>
  <c r="C9" i="3"/>
  <c r="G9" i="3" s="1"/>
  <c r="G11" i="3"/>
  <c r="C14" i="3"/>
  <c r="G16" i="3"/>
  <c r="D19" i="3"/>
  <c r="G19" i="3" s="1"/>
  <c r="D18" i="3"/>
  <c r="D14" i="3" s="1"/>
  <c r="C20" i="3"/>
  <c r="G20" i="3" s="1"/>
  <c r="G22" i="3"/>
  <c r="D7" i="3"/>
  <c r="C7" i="3"/>
  <c r="G5" i="3"/>
  <c r="C4" i="3"/>
  <c r="G35" i="3" l="1"/>
  <c r="D41" i="3"/>
  <c r="D49" i="3" s="1"/>
  <c r="C41" i="3"/>
  <c r="G18" i="3"/>
  <c r="G7" i="3"/>
  <c r="G14" i="3"/>
  <c r="F4" i="3"/>
  <c r="F49" i="3" s="1"/>
  <c r="G41" i="3" l="1"/>
  <c r="C49" i="3"/>
  <c r="G49" i="3" s="1"/>
  <c r="G4" i="3"/>
  <c r="P7" i="3" l="1"/>
  <c r="P4" i="3"/>
</calcChain>
</file>

<file path=xl/sharedStrings.xml><?xml version="1.0" encoding="utf-8"?>
<sst xmlns="http://schemas.openxmlformats.org/spreadsheetml/2006/main" count="1212" uniqueCount="482">
  <si>
    <t>Ambiental</t>
  </si>
  <si>
    <t>Detalhamento do chek list</t>
  </si>
  <si>
    <t>1.</t>
  </si>
  <si>
    <t>Historial y manejo de la finca</t>
  </si>
  <si>
    <t>1.1</t>
  </si>
  <si>
    <t>a)</t>
  </si>
  <si>
    <t>El productor tiene capacidad de leer e de interpretar un mapa o croquis de la finca?</t>
  </si>
  <si>
    <t>b)</t>
  </si>
  <si>
    <r>
      <t>El productor dispone en este momento de un mapa o croquis que permita visualizar la finca;</t>
    </r>
    <r>
      <rPr>
        <sz val="11"/>
        <color theme="1"/>
        <rFont val="Palatino Linotype"/>
        <family val="1"/>
      </rPr>
      <t xml:space="preserve"> </t>
    </r>
    <r>
      <rPr>
        <sz val="11"/>
        <color theme="1"/>
        <rFont val="Calibri"/>
        <family val="2"/>
      </rPr>
      <t xml:space="preserve">áreas de producción, instalaciones, caminos, recursos hídricos, bosque, etc.? </t>
    </r>
  </si>
  <si>
    <t>c)</t>
  </si>
  <si>
    <t>1.2</t>
  </si>
  <si>
    <t>2.</t>
  </si>
  <si>
    <t xml:space="preserve">Material de propagación </t>
  </si>
  <si>
    <t>2.1</t>
  </si>
  <si>
    <t>3.</t>
  </si>
  <si>
    <t>Gestión del suelo y de otros sustratos</t>
  </si>
  <si>
    <t>3.1</t>
  </si>
  <si>
    <t>3.2</t>
  </si>
  <si>
    <t>¿Realiza de análisis de suelo en la finca?</t>
  </si>
  <si>
    <t>¿El productor sabe cómo tomar las muestras de suelo o cuenta con asesoría técnica para hacerlo?</t>
  </si>
  <si>
    <t>¿El productor sabe interpretar el resultado de un análisis de suelos, o cuenta con asesoría técnica para eso?</t>
  </si>
  <si>
    <t>d)</t>
  </si>
  <si>
    <t>¿El productor sigue las recomendaciones obtenidas de la interpretación del análisis del suelo?</t>
  </si>
  <si>
    <t>e)</t>
  </si>
  <si>
    <t>¿Las muestras de suelo son tomadas siempre de los mismos lugares?</t>
  </si>
  <si>
    <t>f)</t>
  </si>
  <si>
    <t>¿El productor mantiene documentación y registros de los resultados de los análisis del suelo y las prácticas de fertilización?</t>
  </si>
  <si>
    <t>g)</t>
  </si>
  <si>
    <t>¿El productor analiza la evolución de la aplicación de fertilizante en el suelo a través de los resultados de los análisis de suelo acumulados a lo largo de los años?</t>
  </si>
  <si>
    <t>h)</t>
  </si>
  <si>
    <t>¿Se utiliza estiércol tratado?</t>
  </si>
  <si>
    <t>i)</t>
  </si>
  <si>
    <t>¿Se utiliza residuos de alcantarilla?</t>
  </si>
  <si>
    <t>3.3</t>
  </si>
  <si>
    <t>¿El productor sabe identificar la erosión en los suelos de la finca?</t>
  </si>
  <si>
    <t>¿La propiedad cuenta con al menos pluviómetro que permita medir la lluvia?</t>
  </si>
  <si>
    <t>¿Existe erosión en los surcos de las áreas de cultivo después de lluvias de poca duración e intensidad (ejemplo: 5 mm/hora)?</t>
  </si>
  <si>
    <t>¿Después de lluvias de poca duración e intensidad (Ej.: 5mm/hora), observa acumulación de barro en los caminos de la propiedad?</t>
  </si>
  <si>
    <t>¿Después de una lluvia débil (Ej.: 5mm/hora) los ríos en la propiedad están turbios por presencia de tierra?</t>
  </si>
  <si>
    <t>¿El productor tiene conocimiento de técnicas de control de erosión?</t>
  </si>
  <si>
    <t>¿Implementa técnicas de control de erosión en la propiedad rural?</t>
  </si>
  <si>
    <t>¿Los caminos de la propiedad fueron diseñados para combatir la erosión?</t>
  </si>
  <si>
    <t>3.4</t>
  </si>
  <si>
    <t>Prácticas de cobertura de suelo</t>
  </si>
  <si>
    <t>El productor aplica prácticas de cobertura del suelo?</t>
  </si>
  <si>
    <t>Aplica un sistema de rotación de cultivos en la finca?</t>
  </si>
  <si>
    <t>4.</t>
  </si>
  <si>
    <t>Fertilización</t>
  </si>
  <si>
    <t>4.1</t>
  </si>
  <si>
    <t>4.2</t>
  </si>
  <si>
    <t>4.3</t>
  </si>
  <si>
    <t>4.4</t>
  </si>
  <si>
    <t>Utiliza estiércol de animales en la propiedad?</t>
  </si>
  <si>
    <t>El estiércol utilizado en la propiedad pasa por algún sistema de tratamiento que asegure la eliminación de patógenos?</t>
  </si>
  <si>
    <t>El productor cambia de ropa después de manejar animales o estiércol antes de entrar en contacto con el cultivo o los vegetales?</t>
  </si>
  <si>
    <t>El productor lava sus manos después del manejo con animales y estiércol antes de entrar en contacto con el cultivo o los vegetales?</t>
  </si>
  <si>
    <t>4.5</t>
  </si>
  <si>
    <t>Almacenamiento del fertilizante orgánico</t>
  </si>
  <si>
    <t>5.</t>
  </si>
  <si>
    <t>Gestión del agua</t>
  </si>
  <si>
    <t>5.1</t>
  </si>
  <si>
    <t>5.2</t>
  </si>
  <si>
    <t>¿La calidad de agua para riego utilizada en la propiedad ya ha sido analizada en un laboratorio autorizado (oficializado, acreditado)?</t>
  </si>
  <si>
    <t>¿El productor entiende la necesidad de utilizar solamente agua de buena calidad en los cultivos agrícolas?</t>
  </si>
  <si>
    <t>¿El productor sabe interpretar los resultados de un análisis de agua, o cuenta con asesoría técnica para eso?</t>
  </si>
  <si>
    <t>¿El agua para riego en la propiedad está dentro de los límites legales permitidos de calidad microbiológica y de metales pesados?</t>
  </si>
  <si>
    <t>¿Hay agua  suficiente para el consumo de las personas que trabajan en la finca?</t>
  </si>
  <si>
    <t>¿La calidad del agua para consumo utilizada en la propiedad es analizada periódicamente en un laboratorio autorizado (oficializado o acreditado)?</t>
  </si>
  <si>
    <t xml:space="preserve">¿El productor entiende la obligación de usar agua de calidad para consumo y empaque de producto en la propiedad </t>
  </si>
  <si>
    <t>¿El agua utilizada para el consumo y empaque de productos en la propiedad esta dentro de los límites permitidos de calidad microbiológica y de metales pesados?</t>
  </si>
  <si>
    <t>Almacenamiento del agua</t>
  </si>
  <si>
    <t>¿Existe suficiente agua para atender los cultivos en la propiedad durante todo el año?</t>
  </si>
  <si>
    <t>Hay reservas artificiales de agua para riego (reservorios, estanques, etc.) en la propiedad suficiente para los períodos secos?</t>
  </si>
  <si>
    <r>
      <t>·</t>
    </r>
    <r>
      <rPr>
        <sz val="7"/>
        <color theme="1"/>
        <rFont val="Times New Roman"/>
        <family val="1"/>
      </rPr>
      <t xml:space="preserve">    </t>
    </r>
    <r>
      <rPr>
        <sz val="11"/>
        <color theme="1"/>
        <rFont val="Calibri"/>
        <family val="2"/>
      </rPr>
      <t>En épocas de falta de agua para riego, el periodo es inferior a 5 días?</t>
    </r>
  </si>
  <si>
    <r>
      <t>·</t>
    </r>
    <r>
      <rPr>
        <sz val="7"/>
        <color theme="1"/>
        <rFont val="Times New Roman"/>
        <family val="1"/>
      </rPr>
      <t xml:space="preserve">    </t>
    </r>
    <r>
      <rPr>
        <sz val="11"/>
        <color theme="1"/>
        <rFont val="Calibri"/>
        <family val="2"/>
      </rPr>
      <t>En épocas de falta de agua para riego, el periodo es de 5 hasta 30 días?</t>
    </r>
  </si>
  <si>
    <r>
      <t>·</t>
    </r>
    <r>
      <rPr>
        <sz val="7"/>
        <color theme="1"/>
        <rFont val="Times New Roman"/>
        <family val="1"/>
      </rPr>
      <t xml:space="preserve">    </t>
    </r>
    <r>
      <rPr>
        <sz val="11"/>
        <color theme="1"/>
        <rFont val="Calibri"/>
        <family val="2"/>
      </rPr>
      <t>En épocas de falta de agua para riego, el periodo es superior a los 30 días?</t>
    </r>
  </si>
  <si>
    <t>5.4</t>
  </si>
  <si>
    <t>Las fuentes de agua en la propiedad son protegidas con alguna medida contra la contaminación externa?</t>
  </si>
  <si>
    <t>Los depósitos de estiércol en la propiedad son alejados de las fuentes de agua evitando el contacto directo e indirecto, por escorrentía</t>
  </si>
  <si>
    <t>Las márgenes alrededor de las fuentes de agua en la propiedad son protegidas por vegetación, con el objetivo de garantizar el volumen de agua?</t>
  </si>
  <si>
    <t xml:space="preserve">Las áreas alrededor de las fuentes y cursos de agua en la finca son protegidas   </t>
  </si>
  <si>
    <t>6.</t>
  </si>
  <si>
    <t>Protección de cultivos</t>
  </si>
  <si>
    <t>6.1</t>
  </si>
  <si>
    <t>El productor rural sabe reconocer las principales plagas y enfermedades que atacan sus actividades agrícolas?</t>
  </si>
  <si>
    <t>El productor sabe identificar los daños causados por las plagas en sus actividades?</t>
  </si>
  <si>
    <t>La propiedad utiliza como parámetro el daño económico para aplicar un tratamiento fitosanitario?</t>
  </si>
  <si>
    <t>El productor utiliza parámetros basados en seguridad cuarentenaria para realizar los procesos productivos?</t>
  </si>
  <si>
    <t>Son utilizados solamente plaguicidas autorizados y en las dosis recomendadas para el control de las plagas?</t>
  </si>
  <si>
    <t>Son utilizados los equipos de aplicación recomendados para el control fitosanitario de plagas y enfermedades?</t>
  </si>
  <si>
    <t>Se llevan registros referentes a la presencia de plagas en el cultivo, su nivel de daño, los plaguicidas y dosis utilizados?</t>
  </si>
  <si>
    <t>Cuando existen registros, estos son guardados al menos por 2 años?</t>
  </si>
  <si>
    <t>6.2</t>
  </si>
  <si>
    <t>¿El productor utiliza solamente productos indicados para los cultivos existentes en su propiedad?</t>
  </si>
  <si>
    <t>6.3</t>
  </si>
  <si>
    <t>¿El agua que es utilizada para preparar el caldo en la propiedad es limpia, sin o con pocos materiales de suspensión, sin olores o color?</t>
  </si>
  <si>
    <t>¿El productor sabe lo que es pH del agua?</t>
  </si>
  <si>
    <t>¿En la propiedad existe el hábito de verificar el pH del agua que será utilizada en pulverizaciones</t>
  </si>
  <si>
    <t>¿El caldo/mezcla es preparado siempre en el mismo lugar?</t>
  </si>
  <si>
    <t>¿El lugar donde se prepara el caldo/mezcla le permite la recolección de sobrantes?</t>
  </si>
  <si>
    <t>¿El lugar de preparación del caldo/mezcla cuenta con agua suficiente para su limpieza después del trabajo de manejo del plaguicida?</t>
  </si>
  <si>
    <t>¿La sobra de caldo/mezcla es descartada en ríos, riachuelos o lagos?</t>
  </si>
  <si>
    <t>¿El sobrante de caldo/mezcla es descartado en el suelo, en un lugar único?</t>
  </si>
  <si>
    <t>¿La propiedad dispone de un sistema de manejo de sobrante de plaguicidas construido según orientación técnica?</t>
  </si>
  <si>
    <t>¿El productor lava el equipo  después de la aplicación en un lugar fijo?</t>
  </si>
  <si>
    <t>¿El productor descarta el agua de lavado en el mismo destino donde ha colocado el sobrante del caldo/mezcla?</t>
  </si>
  <si>
    <t>6.4</t>
  </si>
  <si>
    <t>Calibración de equipos</t>
  </si>
  <si>
    <t>¿El productor rural guarda y comprende el manual técnico del equipo?</t>
  </si>
  <si>
    <t>¿El productor ha sido entrenado en manejo y calibración de equipo?</t>
  </si>
  <si>
    <t>¿El productor rural realiza siempre la calibración del equipo de aplicación antes de una aplicación?</t>
  </si>
  <si>
    <t>¿El productor rural realiza la calibración del equipo por lo menos una vez por mes?</t>
  </si>
  <si>
    <t>¿El productor rural realiza la calibración del equipo por lo menos una vez durante el cultivo (producción)</t>
  </si>
  <si>
    <t xml:space="preserve">¿El productor rural realizó la calibración del equipo por lo menos una vez desde su adquisición? </t>
  </si>
  <si>
    <t>6.5</t>
  </si>
  <si>
    <t>Equipos de protección</t>
  </si>
  <si>
    <t>¿El propietario y los trabajadores tienen el equipo completo de protección personal en su propiedad (botas, guantes, traje, sombrero de un material impermeable, anteojos y mascara de protección)?</t>
  </si>
  <si>
    <t>¿El productor sabe cómo utilizar todas las piezas del equipo de protección personal?</t>
  </si>
  <si>
    <t xml:space="preserve">¿El productor sabe identificar cual pieza del equipo de protección está relacionada con cada etapa del manejo del plaguicida? </t>
  </si>
  <si>
    <t>¿Los equipos de protección están íntegros, sin rasguños o partes faltantes?</t>
  </si>
  <si>
    <t>¿El productor siempre usa el equipo de protección personal durante el manejo con plaguicidas?</t>
  </si>
  <si>
    <t>¿Después de la aplicación la ropa utilizada y equipo de protección es lavado y secado separado de otra ropa o instrumentos?</t>
  </si>
  <si>
    <t>¿Después del periodo de duración del equipo de protección, las piezas son descartadas de la misma forma que los envases de plaguicidas?</t>
  </si>
  <si>
    <t>¿Los trabajadores son entrenados para el uso de esos equipos?</t>
  </si>
  <si>
    <t>¿Los trabajadores usan el equipo de protección personal?</t>
  </si>
  <si>
    <t>6.6</t>
  </si>
  <si>
    <t>Almacenamiento de plaguicidas</t>
  </si>
  <si>
    <t>6.7</t>
  </si>
  <si>
    <t>Gestión de envases vacíos de plaguicidas</t>
  </si>
  <si>
    <t>¿Los recipientes vacíos son lavados 3 veces, secas y perforadas, antes de ser enviadas a un centro de acopio para su destrucción final?</t>
  </si>
  <si>
    <t>¿Existe estructura de almacenamiento de recipientes vacíos en la propiedad?</t>
  </si>
  <si>
    <t>¿Los recipientes vacíos son recogidos limpios por el sistema de recolección aprobado por autoridad competente?</t>
  </si>
  <si>
    <t>¿Los recipientes vacíos de plaguicidas son reutilizados después de su lavado?</t>
  </si>
  <si>
    <t>¿Los recipientes vacíos de plaguicidas son quemados en la propiedad después de su uso?</t>
  </si>
  <si>
    <t>¿Los recipientes vacíos de plaguicidas son enterrados después de su uso?</t>
  </si>
  <si>
    <t>¿Los recipientes vacíos de plaguicidas son abandonados después de su uso?</t>
  </si>
  <si>
    <t>¿Los recipientes vacíos son recogidos sucias por el sistema de recolección de basura urbano o similar?</t>
  </si>
  <si>
    <t>¿Los recipientes vacíos son recogidos limpios por el sistema de recolección de basura urbano o similar?</t>
  </si>
  <si>
    <t>6.8</t>
  </si>
  <si>
    <t>Residuos de plaguicidas</t>
  </si>
  <si>
    <t>El productor rural entiende lo que es residuos de plaguicidas?</t>
  </si>
  <si>
    <t>El productor sabe identificar donde están especificados los plazos de carencia de los plaguicidas utilizados?</t>
  </si>
  <si>
    <t>El productor respeta los plazos de carencia indicados en la etiqueta  y panfleto de los plaguicidas</t>
  </si>
  <si>
    <t>El productor utiliza solamente productos indicados para los cultivos existentes en su propiedad?</t>
  </si>
  <si>
    <t>El productor respeta las dosis de los productos recomendados para los cultivos?</t>
  </si>
  <si>
    <t>El productor toma medidas de higiene después de realizar algún trabajo con plaguicidas o antes de entrar en contacto con los vegetales?</t>
  </si>
  <si>
    <t>7.</t>
  </si>
  <si>
    <t>Presencia de animales en la finca</t>
  </si>
  <si>
    <t>7.1</t>
  </si>
  <si>
    <t>8.</t>
  </si>
  <si>
    <t>Higiene y salud</t>
  </si>
  <si>
    <t>8.1</t>
  </si>
  <si>
    <t>8.2</t>
  </si>
  <si>
    <t>¿Los trabajadores cuentan con instalaciones para preservar y consumir sus alimentos.  (explicar porque preservar)’</t>
  </si>
  <si>
    <t>¿El agua consumida por los trabajadores es potable y atiende la legislación nacional?</t>
  </si>
  <si>
    <t>¿Hay planes o programas de control de prevención de enfermedades destinadas a los trabajadores de la finca?</t>
  </si>
  <si>
    <t>¿Los registros de ocurrencia de enfermedades son mantenidos a lo largo de los años?</t>
  </si>
  <si>
    <t>¿Existen programas de control de accidentes destinados a los trabajadores de la finca?</t>
  </si>
  <si>
    <t>¿Los registros de ocurrencia de accidentes son mantenidos a lo largo de los años?</t>
  </si>
  <si>
    <t>8.3</t>
  </si>
  <si>
    <t>¿Existen estructuras sanitarias disponibles y accesibles para los trabajadores de la finca?</t>
  </si>
  <si>
    <t>¿Las estructuras sanitarias cuentan con agua clorada para lavado de manos, jabón y toallas?</t>
  </si>
  <si>
    <t>¿Los trabajadores se lavan las manos después de usar el baño?</t>
  </si>
  <si>
    <t>¿Los trabajadores rurales, saben porque deben lavarse las manos?</t>
  </si>
  <si>
    <t>9.</t>
  </si>
  <si>
    <t>¿Los trabajadores de la propiedad reciben entrenamiento en buenas prácticas agrícolas e ambientales cuando ingresa a trabajar</t>
  </si>
  <si>
    <t>¿Después de la capacitación inicial, los trabajadores son capacitados periódicamente?</t>
  </si>
  <si>
    <t>¿Los trabajadores son evaluados para verificar la eficiencia de la capacitación?</t>
  </si>
  <si>
    <t>¿Existen registros de capacitación?</t>
  </si>
  <si>
    <t>10.</t>
  </si>
  <si>
    <t>¿El productor verifica  las condiciones del transporte antes de la carga de sus productos?</t>
  </si>
  <si>
    <t>¿Los vehículos se encuentran autorizados para el transporte de alimentos</t>
  </si>
  <si>
    <t>¿Durante el transporte es mantenido un sistema de registro de ocurrencias no esperadas (atrasos, quiebra de equipo, perdida de frio, etc)</t>
  </si>
  <si>
    <t>¿El transporte mantiene un registro de identificación de recibo de producto y su entrega)?</t>
  </si>
  <si>
    <t>11.</t>
  </si>
  <si>
    <t>Gestión de residuos y agentes contaminantes</t>
  </si>
  <si>
    <t>11.1</t>
  </si>
  <si>
    <t>Ordenamiento de espacio físico de la finca - Totais</t>
  </si>
  <si>
    <t>La finca dispone de un mapa de riesgos para peligros químicos, físicos e biológicos para la producción y las personas?</t>
  </si>
  <si>
    <t>Manejo del sitio de producción - totais</t>
  </si>
  <si>
    <t>Si acaso lo necessite, el propietario tiene condiciones de diseñar o ayudar a diseñar un mapa o croquis para el planeamiento de la propiedad?</t>
  </si>
  <si>
    <t>los materiales de propagación tienen certificación de Sanidad y calidad?</t>
  </si>
  <si>
    <t>Sanidad y calidad del material de propagación - totais</t>
  </si>
  <si>
    <t>Hay mapa de suelos disponible para la región?</t>
  </si>
  <si>
    <t>Mapas de suelos - (Indicador gobernamental) - Total</t>
  </si>
  <si>
    <t>Análisis de suelo - Total</t>
  </si>
  <si>
    <t>Control de erosión - Total</t>
  </si>
  <si>
    <t>Programa de fertilización - Total</t>
  </si>
  <si>
    <t>Hay depósito cubierto, sin contacto con el agua de lluvia para el almacenamiento de fertilizantes químicos</t>
  </si>
  <si>
    <t>Equipo utilizado en la fertilización - total</t>
  </si>
  <si>
    <t>Almacenamiento de fertilizantes - total</t>
  </si>
  <si>
    <t>Fertilizante orgánico - total</t>
  </si>
  <si>
    <t>Hay depósito cubierto, sin contacto con el agua de lluvia para el almacenamiento de fertilizantes orgánicos?</t>
  </si>
  <si>
    <t xml:space="preserve">a) </t>
  </si>
  <si>
    <t>Determinación de las necesidades de agua - Total</t>
  </si>
  <si>
    <t>Calidad del agua de riego - Total</t>
  </si>
  <si>
    <t>¿Hay algún sistema de control de agua libre instalado en la finca (pluviómetros, medición de caudal de los ríos o volúmenes disponibles en los reservorios, uso del agua urbana)?</t>
  </si>
  <si>
    <t>¿Hay algún sistema de control de uso de agua instalado em la finca ?</t>
  </si>
  <si>
    <t>El productor sabe cómo calcular las necesidades de agua de la finca o tiene asesoramiento técnico?</t>
  </si>
  <si>
    <t>5.3-a</t>
  </si>
  <si>
    <t>5.3-b</t>
  </si>
  <si>
    <t>Calidad del agua de consumo y para la limpieza - Total</t>
  </si>
  <si>
    <t>Uso de plaguicidas permitidos - Total</t>
  </si>
  <si>
    <t>Manejo integrado de plagas - Total</t>
  </si>
  <si>
    <t>Protección de fuentes de agua - Total</t>
  </si>
  <si>
    <t>Preparación de caldo y eliminación de sobrantes de plaguicidas - Total</t>
  </si>
  <si>
    <t>j)</t>
  </si>
  <si>
    <t>l)</t>
  </si>
  <si>
    <t>Segregación de animales en la zona de producción - Total</t>
  </si>
  <si>
    <t>Procedimientos de higiene - Total</t>
  </si>
  <si>
    <t>Eliminación de residuos sólidos - Total</t>
  </si>
  <si>
    <t>Estructuras sanitarias - Total</t>
  </si>
  <si>
    <t>Salud del trabajador - Total</t>
  </si>
  <si>
    <t>Reducción de desechos y el reciclaje de residuos - Total</t>
  </si>
  <si>
    <t>Transporte de productos cosechados - Total</t>
  </si>
  <si>
    <t>Capacitación - Total</t>
  </si>
  <si>
    <t>O lixo sólido (menos pesticidas) gerado na propriedade é recolhido por sistemas de coleta de lixo publicos ou privados?</t>
  </si>
  <si>
    <t>Los fertilizantes tienen certificación de calidad e inocuidad para metales pesados?</t>
  </si>
  <si>
    <t>Los equipos de fertilización san calibrados antes de las aplicaciones?</t>
  </si>
  <si>
    <t>c1)</t>
  </si>
  <si>
    <t>c2)</t>
  </si>
  <si>
    <t>c3)</t>
  </si>
  <si>
    <t>Existe algum plano de gestão ambiental na propriedade prevendo a redução de dejetos e a reciclagem de resíduos?</t>
  </si>
  <si>
    <t xml:space="preserve">Capacitación </t>
  </si>
  <si>
    <t>9.1</t>
  </si>
  <si>
    <t>10.1</t>
  </si>
  <si>
    <t xml:space="preserve">Transporte de productos cosechados </t>
  </si>
  <si>
    <t>Dimensões avaliadas</t>
  </si>
  <si>
    <t>Problema Inicial</t>
  </si>
  <si>
    <t>1.1-a</t>
  </si>
  <si>
    <t>CRÉDITOS:</t>
  </si>
  <si>
    <t>Programa de fertilización - total</t>
  </si>
  <si>
    <t>Los fertilizantes san aplicados según orientación de asesor técnico?</t>
  </si>
  <si>
    <t>5.2-a</t>
  </si>
  <si>
    <t>5.2-b</t>
  </si>
  <si>
    <t>5.3</t>
  </si>
  <si>
    <t>¿El productor cumple con los períodos de carencia establecidos de los productos aplicados?</t>
  </si>
  <si>
    <t>c4)</t>
  </si>
  <si>
    <t>¿Existe deposito destinado exclusivamente  al almacenamiento de plaguicidas en uso en la propiedad?</t>
  </si>
  <si>
    <t>Hay control de la contaminación por animales (recolección de heces) o separación física de los animales en los lugares de producción?</t>
  </si>
  <si>
    <t>Existe protocolo para la manipulación de vegetales establecido en la propiedad?</t>
  </si>
  <si>
    <t>Los trabajadores están entrenados y siguen el protocolo?</t>
  </si>
  <si>
    <t>Las estructuras residuales cuentan con fosa séptica o bien otro sistema de tratamiento técnicamente recomendado?</t>
  </si>
  <si>
    <t>10.2</t>
  </si>
  <si>
    <t>Calidad de Fertilizantes - Total</t>
  </si>
  <si>
    <t>Transportes - Total</t>
  </si>
  <si>
    <t>Capacitación de los trabajadores - Total</t>
  </si>
  <si>
    <t>Ítem</t>
  </si>
  <si>
    <t>Trabajador</t>
  </si>
  <si>
    <t>Inocuidad</t>
  </si>
  <si>
    <t>Económicos</t>
  </si>
  <si>
    <t xml:space="preserve">Control de erosión </t>
  </si>
  <si>
    <t>Transporte</t>
  </si>
  <si>
    <t>5.2.A</t>
  </si>
  <si>
    <t>5.2.B</t>
  </si>
  <si>
    <t>Problemas encontrados (limitantes)</t>
  </si>
  <si>
    <t>Aspectos a verificar</t>
  </si>
  <si>
    <t>Histórico e manejo da propriedade</t>
  </si>
  <si>
    <t xml:space="preserve">Ordenamento do espaço físico da propriedade </t>
  </si>
  <si>
    <t>O produtor tem capacidade de ler e interpretar um mapa ou croquí da propriedade?</t>
  </si>
  <si>
    <t xml:space="preserve">O produtor dispõe nesse momento de um mapa ou croquí que lhe permita visualizar a propriedade: áreas de produção, instalações, estradas, recursos hídricos, matas, etc? </t>
  </si>
  <si>
    <t>Se a resposta anterior é não, o proprietário poderia desenhar ou ajudar a desenhar um mapa ou croquí da propriedade que lhe permita planificar o uso do espaço físico?</t>
  </si>
  <si>
    <t xml:space="preserve">Manejo da área de produção </t>
  </si>
  <si>
    <t>A propriedade dispõe de uma avaliação de riscos que mostra que a área de produção está apta para a produção e conta com um plano de gestão para minimizar os riscos identificados?</t>
  </si>
  <si>
    <t xml:space="preserve">Material de propagação </t>
  </si>
  <si>
    <t>Sanidade e qualidade do material de propagação</t>
  </si>
  <si>
    <t>Os materiais de propagação tem certificação de sanidade e qualidade?</t>
  </si>
  <si>
    <t>Gestão do solo e outros substratos</t>
  </si>
  <si>
    <t xml:space="preserve">Mapas de solos  </t>
  </si>
  <si>
    <t>O produtor tem acesso aos mapas de solo da região?</t>
  </si>
  <si>
    <t>Analise de solo e substratos</t>
  </si>
  <si>
    <t>São feitas análises de solo para a propriedade?</t>
  </si>
  <si>
    <t>O produtor sabe como tirar as amostras de solo ou conta com assessoria técnica para fazê-lo?</t>
  </si>
  <si>
    <t>O produtor sabe interpretar o resultado de uma análise de solo ou conta com assessoria técnica para fazê-lo?</t>
  </si>
  <si>
    <t>O produtor segue as recomendações resultantes da interpretação da análise de solo?</t>
  </si>
  <si>
    <t>As amostras de solo são coletadas sempre nos mesmos lugares?</t>
  </si>
  <si>
    <t>O produtor mantém documentação e registros dos resultados das análises de solo e das práticas de fertilização?</t>
  </si>
  <si>
    <t>O produtor analiza a evolução da aplicação dos fertilizantes no solo através dos resultados de análise de solo acumulados ao longo dos anos?</t>
  </si>
  <si>
    <t xml:space="preserve"> Utiliza esterco tratado?</t>
  </si>
  <si>
    <t>Utiliza resíduos de esgoto?</t>
  </si>
  <si>
    <t>O produtor sabe identificar a erosão nos solos da propriedade?</t>
  </si>
  <si>
    <t>A propriedade conta com ao menos um pluviômetro que permita medir a quantidade da chuva que cae?</t>
  </si>
  <si>
    <t>Se observa erosão em sulcos nas áreas de cultivo depois de chuvas de pouca duração e intensidade (ex. 5 mm/hora)?</t>
  </si>
  <si>
    <t>Depois de chuvas de pouca duração e intensidade (ex. 5 mm/hora), se observa acumulação de barro nas estradas da propriedade?</t>
  </si>
  <si>
    <t>Depois de uma chuva leve (ex. 5 mm/hora), os rios que passam pela propriedade tornan-se turvos por presença de barro?</t>
  </si>
  <si>
    <t>O produtor tem conhecimento de técnicas de controle de erosão?</t>
  </si>
  <si>
    <t>Foram implantadas técnicas de controle de erosão na propriedade?</t>
  </si>
  <si>
    <t>As estradas da propriedade foram desenhadas para combater a erosão?</t>
  </si>
  <si>
    <t>Práticas de cobertura de suelo</t>
  </si>
  <si>
    <t>O produtor aplica práticas de cobertura de solo?</t>
  </si>
  <si>
    <t>É aplicado algum sistema de rotação de cultivos?</t>
  </si>
  <si>
    <t>Fertilização</t>
  </si>
  <si>
    <t>Os fertilizantes tem certificação de qualidade (incluindo metais pesados)?</t>
  </si>
  <si>
    <t>Programa de fertilização</t>
  </si>
  <si>
    <t>Os fertilizantes são aplicados seguindo as indicações de um assessor técnico?</t>
  </si>
  <si>
    <t>Os equipamentos de fertilização são calibrados antes das aplicações?</t>
  </si>
  <si>
    <t xml:space="preserve">Armazenamento de fertilizantes </t>
  </si>
  <si>
    <t>Existe um depósito coberto, completamente resguardado da chuva, para armazenar fertilizantes químicos?</t>
  </si>
  <si>
    <t xml:space="preserve">Fertilizantes orgânicos e biofertilizantes </t>
  </si>
  <si>
    <t>É utilizado esterco de animais ou biofertilizante na propriedade, segundo estipulado nas normas pertinentes?</t>
  </si>
  <si>
    <t>O esterco utilizado na propriedade passa por algum sistema de tratamento que assegure a eliminação de patógenos?</t>
  </si>
  <si>
    <t>O produtor lava as mãos, depois de manejar animais e estercos, e antes de entrar em contato com o cultivo ou o processamento dos vegetais?</t>
  </si>
  <si>
    <t>O produtor troca de roupa, depois de manejar animais ou esterco, mas antes de entrar em contato com o cultivo ou o processamento dos vegetais?</t>
  </si>
  <si>
    <t>Armazenamento do fertilizante orgânico</t>
  </si>
  <si>
    <t>A propriedade conta com um depósito coberto para armazenar fertilizantes orgânicos resguardados da chuva?</t>
  </si>
  <si>
    <t>Gestão da água</t>
  </si>
  <si>
    <t xml:space="preserve">Qualidade dos fertilizantes </t>
  </si>
  <si>
    <t xml:space="preserve">Determinação das necesidades de água </t>
  </si>
  <si>
    <t>Está instalado na propriedade algum sistema de controle da água livre; ex. um pluviômetro, um sistema de medição da vazão dos rios ou o volume disponível nos reservatórios, um sistema para determinar o uso da água urbana, etc?</t>
  </si>
  <si>
    <t>É mantido um controle do uso da água na propriedade?</t>
  </si>
  <si>
    <t>O produtor sabe como calcular as necessidades de água da propriedade ou conta com assessoramento técnico?</t>
  </si>
  <si>
    <t xml:space="preserve">Qualidade da água de irrigação </t>
  </si>
  <si>
    <t>A água de irrigação utilizada na propriedade foi analisada em um laboratório autorizado (oficial ou acreditado) para determinar sua qualidade?</t>
  </si>
  <si>
    <t>O produtor entende a necessidade de utilizar somente água de boa qualidade nos cultivos agrícolas?</t>
  </si>
  <si>
    <t>O produtor sabe interpretar os resultados de uma análise de água ou conta com assessoria técnica para isso?</t>
  </si>
  <si>
    <t>A água para irrigação na propriedade está dentro dos limites legais permitidos de qualidade microbiológica e de metais pesados?</t>
  </si>
  <si>
    <t>Qualidade de água para consumo e para limpeza</t>
  </si>
  <si>
    <t>Existe água suficiente para o consumo das pessoas que trabalham na propriedade?</t>
  </si>
  <si>
    <t>A qualidade da água para consumo que se usa na propriedade é analisada periodicamente em um laboratórioautorizado (oficial ou acreditado)?</t>
  </si>
  <si>
    <t>O produtor entende a obrigação de usar água de qualidade para consumo humano e no processamento dos produtos na propriedade?</t>
  </si>
  <si>
    <t>A água que se utiliza para o consumo e processamento dos produtos na propriedade está dentro dos limites permitidos de qualidade microbiológica e de metais pesados?</t>
  </si>
  <si>
    <t>Armazenamento da água</t>
  </si>
  <si>
    <t>Existe água suficiente para atender os cultivos da propriedade durante todo o ano?</t>
  </si>
  <si>
    <t>Existem reservas artificais de água para irrigação (reservatórios, tanques, etc) na propriedade para cobrir as necessidades dos períodos de irrigação?</t>
  </si>
  <si>
    <r>
      <t>·</t>
    </r>
    <r>
      <rPr>
        <sz val="7"/>
        <color theme="1"/>
        <rFont val="Times New Roman"/>
        <family val="1"/>
      </rPr>
      <t xml:space="preserve">    </t>
    </r>
    <r>
      <rPr>
        <sz val="11"/>
        <color theme="1"/>
        <rFont val="Calibri"/>
        <family val="2"/>
      </rPr>
      <t xml:space="preserve"> Nas épocas de falta de água para irrigação, o período de escassez é inferior à 5 dias?</t>
    </r>
  </si>
  <si>
    <r>
      <t>·</t>
    </r>
    <r>
      <rPr>
        <sz val="7"/>
        <color theme="1"/>
        <rFont val="Times New Roman"/>
        <family val="1"/>
      </rPr>
      <t xml:space="preserve">    </t>
    </r>
    <r>
      <rPr>
        <sz val="11"/>
        <color theme="1"/>
        <rFont val="Calibri"/>
        <family val="2"/>
      </rPr>
      <t>Nas épocas de falta de água para irrigação, o período de escassez fica entre 5 à 30 dias?</t>
    </r>
  </si>
  <si>
    <r>
      <t>·</t>
    </r>
    <r>
      <rPr>
        <sz val="7"/>
        <color theme="1"/>
        <rFont val="Times New Roman"/>
        <family val="1"/>
      </rPr>
      <t xml:space="preserve">    </t>
    </r>
    <r>
      <rPr>
        <sz val="11"/>
        <color theme="1"/>
        <rFont val="Calibri"/>
        <family val="2"/>
      </rPr>
      <t>Nas épocas de falta de água para irrigação, o período de escassez é superior à 30 dias?</t>
    </r>
  </si>
  <si>
    <t xml:space="preserve">Proteção de fontes de água </t>
  </si>
  <si>
    <t>São tomadas medidas para proteger as fontes de água que existem na propriedade conta a contaminação externa?</t>
  </si>
  <si>
    <t>Os depósitos de esterco que existem na propriedade ficam distantes das fontes d'água para evitar o contato direto e indireto (por escorrimento) da água com os dejetos?</t>
  </si>
  <si>
    <t>As margens das fontes de água que existem na propriedade se encontram protegidas por vegetação para garantir o volume de água?</t>
  </si>
  <si>
    <t>As áreas que rodeiam as fontes e cursos d'água na propriedade são protegidas?</t>
  </si>
  <si>
    <t>Proteção de cultivos</t>
  </si>
  <si>
    <t xml:space="preserve">Manejo integrado de pragas </t>
  </si>
  <si>
    <t>O produtor rural sabe reconhecer as principais pragas e doênças que afetam sua atividade agrícola?</t>
  </si>
  <si>
    <t>O produtor sabe identificar os danos ocasionados pelas pragas em suas atividades?</t>
  </si>
  <si>
    <t>A propriedade utiliza o nivel de dano econômico como parâmetro para aplicar um tratamento fitossanitário?</t>
  </si>
  <si>
    <t>O produtor desenvolve seus processos produtivos respeitando os parâmetros necessários para garantir a segurança quarentenária?</t>
  </si>
  <si>
    <t>São utilizados somente agrotóxicos autorizados e nas doses recomendadas para o controle das pragas, ?</t>
  </si>
  <si>
    <t>São utilizados os equipamentos de aplicação recomendados para o controle de pragas?</t>
  </si>
  <si>
    <t>São mantidos registros que documentam a presença de pragas no cultivo, o nivel de dano, os agrotóxicos e as doses utilizadas?</t>
  </si>
  <si>
    <t>Caso se mantenham registros, estes são guardados por, pelo menos, dois anos?</t>
  </si>
  <si>
    <t xml:space="preserve">Uso de agrotóxicos permitidos </t>
  </si>
  <si>
    <t>O produtor só utiliza produtos indicados para os cultivos existentes em sua propriedade?</t>
  </si>
  <si>
    <t>O produtor cumpre com o "período de carência" que deve ser respeitado após a aplicação de um produto?</t>
  </si>
  <si>
    <t xml:space="preserve">Preparação da calda e eliminação de restos de agrotóxicos </t>
  </si>
  <si>
    <t>A água utilizada para preparar a calda na propriedade é limpa, sem materiais em suspensão 9ou com muito poucos), sem cheiro e sem cor?</t>
  </si>
  <si>
    <t>O produtor sabe o que é o pH da água?</t>
  </si>
  <si>
    <t>na propriedade existe o hábito de verificar o pH da água que será utilizado nas pulverizações?</t>
  </si>
  <si>
    <t>A calda, ou mistura, é feita sempre no mesmo lugar?</t>
  </si>
  <si>
    <t>O lugar onde se prepara a calda /mistura permite o recolhimento das sobras?</t>
  </si>
  <si>
    <t>O lugar onde se prepara a calda/mistura cconta com água suficiente para se fazeruma boa limpeza depois do trabalho de manejo do agrotóxico?</t>
  </si>
  <si>
    <t>A sobra de calda/mistura é descartada em rios, riachos ou lagos?</t>
  </si>
  <si>
    <t>A sobra de calda/mistura é descartada no solo, em um único lugar?</t>
  </si>
  <si>
    <t>A propriedade dispõe de um sistema para o manejo de sobras de agrotóxicos construído segundo instruções técnicas?</t>
  </si>
  <si>
    <t>O produtor lava o equipamento em um local fixo depois da aplicação?</t>
  </si>
  <si>
    <t>O produtor descarta a água de lavagem no mesmo local onde deposita a sobra de calda/mistura?</t>
  </si>
  <si>
    <t xml:space="preserve">Calibração de equipamentos </t>
  </si>
  <si>
    <t>O produtor quarda o manual técnico do equipamento em um lugar seguro e compreende suas as instruções?</t>
  </si>
  <si>
    <t>O produtor foi treinado no manejo e na calibração do equipamento?</t>
  </si>
  <si>
    <t>o produtor calibra o equipamento antes de cada aplicação?</t>
  </si>
  <si>
    <t>O produtor calibra o equipamento, pelo menos, uma vez por mês?</t>
  </si>
  <si>
    <t>O produtor calibra o equipamento, pelo menos, uma vez durante a etapa de cultivo (produção)?</t>
  </si>
  <si>
    <t>O produtor calibrou o equipamento pelo menos uma vez desde a sua aquisição?</t>
  </si>
  <si>
    <t>Equipamentos de proteção</t>
  </si>
  <si>
    <t>O produtor sabe como utilizar todas as peças do equipamento de proteção individual?</t>
  </si>
  <si>
    <t>O proprietário e os trabalhadores tem o equipamento completo de proteção individual na propriedade (botas, luvas, traje, cobertura de cabeça em material impermeável, óculos e máscara de proteção)?</t>
  </si>
  <si>
    <t>O produtor sabe identificar qual peça do equipamento de proteção está relacionada com cada etapa do manejo do agrotóxico?</t>
  </si>
  <si>
    <t>Os equipamentos de proteção estão em perfeito estado, sem rasgos ou partes faltantes?</t>
  </si>
  <si>
    <t>O produtor sempre usa o equipamento de proteção individual durante o manejo do agrotóxico?</t>
  </si>
  <si>
    <t>Depois da aplicação, a roupa e o equipamento de proteção utilizado são lavados e secos separados de outras roupas e outros instrumentos?</t>
  </si>
  <si>
    <t>Após o vencimento do período de validade do equipamento de protação, as peças são descartadas da mesma forma que se descartam os frascos vazios de agrotóxicos?</t>
  </si>
  <si>
    <t>Os trabalhadores são treinados para o uso dos equipamentos de proteção individual?</t>
  </si>
  <si>
    <t>Os trabalhadores utilizam o equipamento de proteção individual?</t>
  </si>
  <si>
    <t xml:space="preserve">Armazenamento de agrotóxicos </t>
  </si>
  <si>
    <t>Existe na propriedade um depósito que se destina exclusivamente ao armazenamento dos agrotóxicos?</t>
  </si>
  <si>
    <t>Gestão de frascos vazios de agrotóxicos</t>
  </si>
  <si>
    <t>Os recipientes vazios são lavados três vezes, secos e perfurados antes de serem enviados a um centro de recolhimento para sua destruição final?</t>
  </si>
  <si>
    <t>Existe uma estrutura de armazenamento de embalagens vazias na propriedade?</t>
  </si>
  <si>
    <t>Os recipientes vazios e limpos são recolhidos por um sistema de coleta aprovado por uma autoridade competente?</t>
  </si>
  <si>
    <t>Os recipiente vazios são reutilizados depois de haverem sido lavados?</t>
  </si>
  <si>
    <t>Os recipientes vazios de agrotóxicos são queimados na propriedade após terem sido utilizados?</t>
  </si>
  <si>
    <t>Os recipientes vazios de agrotóxicos são enterrados depois de terem sido utilizados?</t>
  </si>
  <si>
    <t>Os recipientes vazios de agrotóxicos são abandonados no campo depois de terem sido utilizados?</t>
  </si>
  <si>
    <t>Os recipientes vazios de agrotóxicos são recolhidos sujos pelo sistema de coleta urbana de lixo, ou similar?</t>
  </si>
  <si>
    <t>Os recipientes vazios de agrotóxicos são recolhidos limpos pelo sistema de coleta urbana de lixo, ou similar?</t>
  </si>
  <si>
    <t>Resíduos de agrotóxicos</t>
  </si>
  <si>
    <t>O produtor entende o que são resíduos de agrotóxicos?</t>
  </si>
  <si>
    <t>o produtor sabe identificar onde estão especificados os períodos de carência dos agrotóxicos utilizados em sua propriedade?</t>
  </si>
  <si>
    <t>O produtor respeita os períodos de carência que aparecem indicados na etiqueta ou na bula do agrotóxico?</t>
  </si>
  <si>
    <t>O produtor só utiliza os produtos indicados para os cultivos que tem em sua propriedade?</t>
  </si>
  <si>
    <t>o produtor respeita a dose de produto recomendada para seus cultivos?</t>
  </si>
  <si>
    <t>O produtor segue as medidas de higiene recomendadas depois de realizar algum trabalho com agrotóxicos e antes de entrar em contato com os vegetais para consumo?</t>
  </si>
  <si>
    <t>Presença de animais na propriedade</t>
  </si>
  <si>
    <t>Segregação de animais na zona de produção</t>
  </si>
  <si>
    <t>A contaminação por animais (coleta de fezes) é controlada, ou há separação física entre os animais e os lugares de produção?</t>
  </si>
  <si>
    <t>Higiene e saúde</t>
  </si>
  <si>
    <t xml:space="preserve">Procedimentos de higiene </t>
  </si>
  <si>
    <t>Foi estabelecido na propriedade um protocolo de manipulação de vegetais para comercialização e consumo?</t>
  </si>
  <si>
    <t>Os trabalhadores foram treinados e seguem esse protocolo?</t>
  </si>
  <si>
    <t>Os trabalhadores contam com instalações onde podem preservar e consumir alimentos?</t>
  </si>
  <si>
    <t>A água consumida pelos trabalhadores é potável e cumpre com as normas estabelecidas na legislação nacional?</t>
  </si>
  <si>
    <t>A propriedade tem planos ou programas de controle de prevenção de enfermidades destinados aos trabalhadores?</t>
  </si>
  <si>
    <t>Os registros de ocorrência de enfermidades são armazenados ao longo dos anos?</t>
  </si>
  <si>
    <t>A propriedade tem programas de controle de acidentes destinados aos trabalhadores?</t>
  </si>
  <si>
    <t>Os registros de ocorrência de acidentes são mantidos ao longo dos anos?</t>
  </si>
  <si>
    <t>Saúde do trabalhador</t>
  </si>
  <si>
    <t>Estruturas sanitárias</t>
  </si>
  <si>
    <t>Os trabalhadores da propriedade dispõe de estruturas sanitárias e podem alcançá-las sem impedimento?</t>
  </si>
  <si>
    <t>As estruturas sanitárias contam com água clorada para a lavação das mãos, com sabão e com toalhas?</t>
  </si>
  <si>
    <t>Os trabalhadores lavam as mãos após usar o sanitário?</t>
  </si>
  <si>
    <t>Os trabalhadores sabem por que devem lavar as mãos?</t>
  </si>
  <si>
    <t>As estruturas sanitárias estão equipadas com fossa séptica ou outro sistema tecnicamente recomendado?</t>
  </si>
  <si>
    <t>Transporte de produtos colhidos</t>
  </si>
  <si>
    <t>O produtor verifica as condições do transporte antes de carregar seus produtos?</t>
  </si>
  <si>
    <t>Os veículos estão autorizados à transportar alimentos?</t>
  </si>
  <si>
    <t>Durante o transporte são mantidos os registros de acontecimentos imprevistos (atrasos, dano ao equipamento, perda de frio da câmara, etc)?</t>
  </si>
  <si>
    <t>O transporte mantém um registro onde se anotam o recebimento e a entrega do produto?</t>
  </si>
  <si>
    <t>Gestão de resíduos e de agentes contaminantes</t>
  </si>
  <si>
    <t xml:space="preserve">Eliminação de resíduos sólidos </t>
  </si>
  <si>
    <t>O lixo sólido (exceto agrotóxicos) gerados na propriedade sçao recolhidos a um sistema de coleta público ou privado?</t>
  </si>
  <si>
    <t xml:space="preserve">Redução de dejetos e reciclagem de resíduos </t>
  </si>
  <si>
    <t>A propriedade tem um plano de gestão de gestão ambiental que promove a redução e a reciclagem de resíduos?</t>
  </si>
  <si>
    <t>Capacitação</t>
  </si>
  <si>
    <t>Os trabalhadores recebem treinamento em boas práticas agrícolas e ambientais quando começam a trabalhar na propriedade?</t>
  </si>
  <si>
    <t>Depois da capacitação inicial, os trabalhadores são novamente capacitados periodicamente?</t>
  </si>
  <si>
    <t>Os trabalhadores são avaliados para verificar a eficácia da capacitação?</t>
  </si>
  <si>
    <t>Se mantém registros das capacitações?</t>
  </si>
  <si>
    <t>Analise da lista de verificação de cumprimento das BPAs nas propriedade rurais</t>
  </si>
  <si>
    <t>INTRODUÇÃO:</t>
  </si>
  <si>
    <t>Se o produtor estiver usando um sistema de certificação BPA, oficial ou comercial, a avaliação deverá levar em conta a informação recolhida nos questionários da autoridade de certificação (se disponível), de modo a não gerar questionários adicionais, ou fazer nova visitas e entrevistas. Será uma simples analise de metadados. Se não houver informação prévia, você pode aplicar diretamente o questionário ao produtor ou ao responsável técnico da propriedade, através de uma visita in loco feita pelo entrevistador treinado em análise de dados.</t>
  </si>
  <si>
    <t>ORIENTAÇÕES:</t>
  </si>
  <si>
    <r>
      <t>O questionário (checklist) pode ser concluído com o produtor, no seu escritório ou em casa, ou ainda pela junto ao responsável técnico da propriedade. O usuário pode coletar dados em um questionário impresso ou diretamente em um computador, uma vez que foi estruturado como um modelo de planilha de cálculo Excel</t>
    </r>
    <r>
      <rPr>
        <sz val="11"/>
        <color theme="1"/>
        <rFont val="Calibri"/>
        <family val="2"/>
      </rPr>
      <t>®.</t>
    </r>
    <r>
      <rPr>
        <sz val="11"/>
        <color theme="1"/>
        <rFont val="Calibri"/>
        <family val="2"/>
        <scheme val="minor"/>
      </rPr>
      <t xml:space="preserve">
Isto significa que o entrevistador deve receber e registrar as respostas positivas ("sim") e as respostas negativas ("Não"). Ao inserir na planilha de cálculo, respostas positivas obterão um valor de 1,0, enquanto as respostas negativas permanecerão em 0,0. 
O sistema é programado para gravar cada resposta de acordo com as seguintes dimensões de impacto: a) Ambiental; b) Segurança do Trabalho; c) Inocuidade do alimento; d) Econômico). Deste modo, quando uma resposta positiva é obtida, é gerado, pelo menos, um ponto (1) que está relacionado com, pelo menos, uma das dimensões acima mencionadas. A resposta na planilha é mostrada em um gráfico Radar com quatro linhas de cores: verde (ambiental), azul (segurança do trabalhador), vermelho (inocuidade do alimento) e laranja (econômico). 
Para mais informações, contatar diretamente com os autores da publicação</t>
    </r>
  </si>
  <si>
    <t>Material de propagação</t>
  </si>
  <si>
    <t>Trabalhador</t>
  </si>
  <si>
    <t>Inocuidade</t>
  </si>
  <si>
    <t>Econômico</t>
  </si>
  <si>
    <t>Lista para verificar o cumprimento das BPAs na propriedade.</t>
  </si>
  <si>
    <t>Instruções: Preencher com o número "1" as respestas dadas pelo produtor / técnico</t>
  </si>
  <si>
    <t>Cumprimento</t>
  </si>
  <si>
    <t>Sim</t>
  </si>
  <si>
    <t>Não</t>
  </si>
  <si>
    <t>Questionário - Respostas corretas</t>
  </si>
  <si>
    <t>A) Exemplo de matriz de gestão para as entidades oficiais.</t>
  </si>
  <si>
    <t>Ação inicial</t>
  </si>
  <si>
    <t>Mitigação (incluido o tempo de execução)</t>
  </si>
  <si>
    <t>O produtor não tem capacidade de ler ou interpretar um mapa ou croquí da propriedade</t>
  </si>
  <si>
    <t>treinar os produtores rurais na leitura e interpretação de mapas</t>
  </si>
  <si>
    <t>Não se dispõe de equipe técnica capacitada para esse tipo de treinamento</t>
  </si>
  <si>
    <t>Preparar uma equipe técnica para dar esse treinamento nos próximos seis meses</t>
  </si>
  <si>
    <t>Faltam recursos financeiros para executar o projeto</t>
  </si>
  <si>
    <t>Alocar recursos de outras atividades imediatamente ou incluir recursos no orçamento para o próximo ano</t>
  </si>
  <si>
    <t>Não foi dada prioridade a um plano de formação de produtores desta natureza</t>
  </si>
  <si>
    <t>Estabelecer parcerias público-privadas, que se estendem até o final do segundo semestre de 2020</t>
  </si>
  <si>
    <t>Criar, em 2017, um plano de capacitação para os próximos 5 anos</t>
  </si>
  <si>
    <t>treinar técnicos da extensão rural para a execução desse serviço</t>
  </si>
  <si>
    <t>Não existem profissionais capacitados para proporcionar esse tipo de treinamento aos técnicos</t>
  </si>
  <si>
    <t>Identificar ou preparar profissionais no país para treinar a equipe técnica nos próximos 3 meses</t>
  </si>
  <si>
    <t>Não existe um plano institucional de capacitação de técnicos</t>
  </si>
  <si>
    <t>Não se dispões de um local adequado para capacitação</t>
  </si>
  <si>
    <t>Construir um centro/auditório/sala de treinamento para concretizar este programa no ano de 2017</t>
  </si>
  <si>
    <t>Estabelecer parcerias público-privadas para realizar o treinamento em agências não-governamentais durante 2017</t>
  </si>
  <si>
    <t>Formar os professores em áreas rurais que irão apoiar produtores</t>
  </si>
  <si>
    <t>Não há convênio com o Ministério da Educação ou outra instituição competente para realizar esta atividade</t>
  </si>
  <si>
    <t>Estabelecer um convênio com as instituições competentes no ano de 2016 para um período de 5 anos</t>
  </si>
  <si>
    <t>Os professores tem níveis de conhecimento muito desigual</t>
  </si>
  <si>
    <t>Criar e fornecer um curso de nivelamento de conhecimentos para os professores, três meses antes do treino</t>
  </si>
  <si>
    <t>Não existe profissional habilitado para capacitar os professores nessa matéria</t>
  </si>
  <si>
    <t>Descubra onde você pode aprender ou ser treinado na leitura e interpretação de mapas ou croquís</t>
  </si>
  <si>
    <t>Não existem treinamentos disponíveis nessa linha de conhecimento na região</t>
  </si>
  <si>
    <t>Buscar esse tipo de treinamento ou capacitação em regiões próximas à propriedade, possivelmente, entre os ciclos de produção</t>
  </si>
  <si>
    <t>O produtor não dispõe de recursos financeiros para pagar a capacitação</t>
  </si>
  <si>
    <t>Mobilizar grupos de produtores e solicitar o treinamento às autoridades correspondentes ou à associação a que os produtores pertencem</t>
  </si>
  <si>
    <t>O produtor não pode sair da propriedade por questões logísticas ou de falta de mão de obra para realizar as atividades cotidianas</t>
  </si>
  <si>
    <t>solicitar imediatamente às autoridades competentes, ou à associação a que pertencem, um treino ou formação no local ou à distância, se possível</t>
  </si>
  <si>
    <r>
      <t xml:space="preserve">B) </t>
    </r>
    <r>
      <rPr>
        <b/>
        <sz val="11"/>
        <color theme="1"/>
        <rFont val="Calibri"/>
        <family val="2"/>
        <scheme val="minor"/>
      </rPr>
      <t>Exemplo de matriz de gestão das ações dos produtores.</t>
    </r>
  </si>
  <si>
    <t>Alejandra Díaz: alejandra.diaz@iica.int
Luciano Gebler: luciano.gebler@embrapa.br
Lucia Maia: lucia.maia@iica.int
Lourdes Medina: lourdes.medina@iica.int
Sacha Trelles: sacha.trelles@iica.int</t>
  </si>
  <si>
    <t>Total</t>
  </si>
  <si>
    <t>Impacto Positivo das Boas Práticas Agrícolas e Ambientais</t>
  </si>
  <si>
    <t>Resultado da análise do cenário</t>
  </si>
  <si>
    <t>Resultado em % de impacto positivo =</t>
  </si>
  <si>
    <t>Recomendação do Sistema IICA/Embrapa =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</si>
</sst>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sz val="7"/>
      <color theme="1"/>
      <name val="Times New Roman"/>
      <family val="1"/>
    </font>
    <font>
      <b/>
      <sz val="11"/>
      <name val="Calibri"/>
      <family val="2"/>
      <scheme val="minor"/>
    </font>
    <font>
      <b/>
      <sz val="11"/>
      <color rgb="FF00B05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Palatino Linotype"/>
      <family val="1"/>
    </font>
    <font>
      <sz val="11"/>
      <color theme="1"/>
      <name val="Symbol"/>
      <family val="1"/>
      <charset val="2"/>
    </font>
    <font>
      <b/>
      <sz val="11"/>
      <color theme="9" tint="-0.249977111117893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0070C0"/>
      <name val="Calibri"/>
      <family val="2"/>
    </font>
    <font>
      <sz val="11"/>
      <color rgb="FF00B050"/>
      <name val="Calibri"/>
      <family val="2"/>
      <scheme val="minor"/>
    </font>
    <font>
      <b/>
      <sz val="11"/>
      <color rgb="FF0070C0"/>
      <name val="Calibri"/>
      <family val="2"/>
      <scheme val="minor"/>
    </font>
    <font>
      <sz val="11"/>
      <color rgb="FF0070C0"/>
      <name val="Calibri"/>
      <family val="2"/>
      <scheme val="minor"/>
    </font>
    <font>
      <sz val="11"/>
      <color theme="9" tint="-0.249977111117893"/>
      <name val="Calibri"/>
      <family val="2"/>
      <scheme val="minor"/>
    </font>
    <font>
      <sz val="1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name val="Calibri"/>
      <family val="2"/>
    </font>
    <font>
      <b/>
      <sz val="11"/>
      <color theme="4"/>
      <name val="Calibri"/>
      <family val="2"/>
      <scheme val="minor"/>
    </font>
    <font>
      <b/>
      <sz val="12"/>
      <color theme="1"/>
      <name val="Arial"/>
      <family val="2"/>
    </font>
    <font>
      <sz val="11"/>
      <name val="Calibri"/>
      <family val="2"/>
    </font>
    <font>
      <i/>
      <sz val="11"/>
      <name val="Calibri"/>
      <family val="2"/>
    </font>
    <font>
      <b/>
      <sz val="14"/>
      <color rgb="FF0070C0"/>
      <name val="Arial"/>
      <family val="2"/>
    </font>
    <font>
      <b/>
      <sz val="12"/>
      <color theme="1"/>
      <name val="Calibri"/>
      <family val="2"/>
    </font>
    <font>
      <b/>
      <sz val="11"/>
      <color rgb="FF00000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rgb="FF002060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241">
    <xf numFmtId="0" fontId="0" fillId="0" borderId="0" xfId="0"/>
    <xf numFmtId="0" fontId="1" fillId="0" borderId="2" xfId="0" applyFont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7" fillId="0" borderId="0" xfId="0" applyFont="1"/>
    <xf numFmtId="0" fontId="1" fillId="0" borderId="5" xfId="0" applyFont="1" applyBorder="1" applyAlignment="1">
      <alignment horizontal="justify" vertical="center" wrapText="1"/>
    </xf>
    <xf numFmtId="0" fontId="1" fillId="2" borderId="5" xfId="0" applyFont="1" applyFill="1" applyBorder="1" applyAlignment="1">
      <alignment horizontal="justify" vertical="center" wrapText="1"/>
    </xf>
    <xf numFmtId="0" fontId="1" fillId="0" borderId="5" xfId="0" applyFont="1" applyBorder="1" applyAlignment="1">
      <alignment vertical="center" wrapText="1"/>
    </xf>
    <xf numFmtId="0" fontId="2" fillId="4" borderId="2" xfId="0" applyFont="1" applyFill="1" applyBorder="1" applyAlignment="1">
      <alignment horizontal="center" vertical="center" wrapText="1"/>
    </xf>
    <xf numFmtId="0" fontId="2" fillId="4" borderId="5" xfId="0" applyFont="1" applyFill="1" applyBorder="1" applyAlignment="1">
      <alignment horizontal="justify" vertical="center" wrapText="1"/>
    </xf>
    <xf numFmtId="0" fontId="2" fillId="4" borderId="5" xfId="0" applyFont="1" applyFill="1" applyBorder="1" applyAlignment="1">
      <alignment vertical="center" wrapText="1"/>
    </xf>
    <xf numFmtId="0" fontId="0" fillId="0" borderId="0" xfId="0" applyAlignment="1"/>
    <xf numFmtId="0" fontId="12" fillId="0" borderId="2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2" fillId="0" borderId="5" xfId="0" applyFont="1" applyBorder="1" applyAlignment="1">
      <alignment vertical="center" wrapText="1"/>
    </xf>
    <xf numFmtId="0" fontId="12" fillId="2" borderId="2" xfId="0" applyFont="1" applyFill="1" applyBorder="1" applyAlignment="1">
      <alignment horizontal="center" vertical="center" wrapText="1"/>
    </xf>
    <xf numFmtId="0" fontId="12" fillId="2" borderId="5" xfId="0" applyFont="1" applyFill="1" applyBorder="1" applyAlignment="1">
      <alignment vertical="center" wrapText="1"/>
    </xf>
    <xf numFmtId="0" fontId="13" fillId="4" borderId="8" xfId="0" applyFont="1" applyFill="1" applyBorder="1" applyAlignment="1">
      <alignment horizontal="center" vertical="center"/>
    </xf>
    <xf numFmtId="0" fontId="13" fillId="0" borderId="9" xfId="0" applyFont="1" applyBorder="1" applyAlignment="1">
      <alignment horizontal="center" vertical="center"/>
    </xf>
    <xf numFmtId="0" fontId="13" fillId="4" borderId="9" xfId="0" applyFont="1" applyFill="1" applyBorder="1" applyAlignment="1">
      <alignment horizontal="center" vertical="center"/>
    </xf>
    <xf numFmtId="0" fontId="13" fillId="0" borderId="9" xfId="0" applyFont="1" applyBorder="1" applyAlignment="1">
      <alignment horizontal="center"/>
    </xf>
    <xf numFmtId="0" fontId="13" fillId="4" borderId="15" xfId="0" applyFont="1" applyFill="1" applyBorder="1" applyAlignment="1">
      <alignment horizontal="center" vertical="center"/>
    </xf>
    <xf numFmtId="0" fontId="13" fillId="0" borderId="10" xfId="0" applyFont="1" applyBorder="1" applyAlignment="1">
      <alignment horizontal="center" vertical="center"/>
    </xf>
    <xf numFmtId="0" fontId="15" fillId="0" borderId="11" xfId="0" applyFont="1" applyBorder="1" applyAlignment="1">
      <alignment horizontal="center" vertical="center"/>
    </xf>
    <xf numFmtId="0" fontId="15" fillId="4" borderId="11" xfId="0" applyFont="1" applyFill="1" applyBorder="1" applyAlignment="1">
      <alignment horizontal="center" vertical="center"/>
    </xf>
    <xf numFmtId="0" fontId="15" fillId="0" borderId="11" xfId="0" applyFont="1" applyBorder="1" applyAlignment="1">
      <alignment horizontal="center"/>
    </xf>
    <xf numFmtId="0" fontId="15" fillId="0" borderId="12" xfId="0" applyFont="1" applyBorder="1" applyAlignment="1">
      <alignment horizontal="center" vertical="center"/>
    </xf>
    <xf numFmtId="0" fontId="11" fillId="0" borderId="13" xfId="0" applyFont="1" applyBorder="1" applyAlignment="1">
      <alignment horizontal="center" vertical="center"/>
    </xf>
    <xf numFmtId="0" fontId="11" fillId="4" borderId="13" xfId="0" applyFont="1" applyFill="1" applyBorder="1" applyAlignment="1">
      <alignment horizontal="center" vertical="center"/>
    </xf>
    <xf numFmtId="0" fontId="11" fillId="0" borderId="13" xfId="0" applyFont="1" applyBorder="1" applyAlignment="1">
      <alignment horizontal="center"/>
    </xf>
    <xf numFmtId="0" fontId="11" fillId="0" borderId="14" xfId="0" applyFont="1" applyBorder="1" applyAlignment="1">
      <alignment horizontal="center" vertical="center"/>
    </xf>
    <xf numFmtId="0" fontId="16" fillId="0" borderId="11" xfId="0" applyFont="1" applyBorder="1" applyAlignment="1">
      <alignment horizontal="center" vertical="center"/>
    </xf>
    <xf numFmtId="0" fontId="16" fillId="4" borderId="11" xfId="0" applyFont="1" applyFill="1" applyBorder="1" applyAlignment="1">
      <alignment horizontal="center" vertical="center"/>
    </xf>
    <xf numFmtId="0" fontId="16" fillId="0" borderId="11" xfId="0" applyFont="1" applyBorder="1" applyAlignment="1">
      <alignment horizontal="center"/>
    </xf>
    <xf numFmtId="0" fontId="16" fillId="0" borderId="12" xfId="0" applyFont="1" applyBorder="1" applyAlignment="1">
      <alignment horizontal="center" vertical="center"/>
    </xf>
    <xf numFmtId="0" fontId="16" fillId="4" borderId="18" xfId="0" applyFont="1" applyFill="1" applyBorder="1" applyAlignment="1">
      <alignment horizontal="center" vertical="center"/>
    </xf>
    <xf numFmtId="0" fontId="16" fillId="4" borderId="16" xfId="0" applyFont="1" applyFill="1" applyBorder="1" applyAlignment="1">
      <alignment horizontal="center" vertical="center"/>
    </xf>
    <xf numFmtId="0" fontId="17" fillId="4" borderId="9" xfId="0" applyFont="1" applyFill="1" applyBorder="1" applyAlignment="1">
      <alignment horizontal="center" vertical="center"/>
    </xf>
    <xf numFmtId="0" fontId="17" fillId="4" borderId="15" xfId="0" applyFont="1" applyFill="1" applyBorder="1" applyAlignment="1">
      <alignment horizontal="center" vertical="center"/>
    </xf>
    <xf numFmtId="0" fontId="17" fillId="4" borderId="8" xfId="0" applyFont="1" applyFill="1" applyBorder="1" applyAlignment="1">
      <alignment horizontal="center" vertical="center"/>
    </xf>
    <xf numFmtId="0" fontId="15" fillId="4" borderId="18" xfId="0" applyFont="1" applyFill="1" applyBorder="1" applyAlignment="1">
      <alignment horizontal="center" vertical="center"/>
    </xf>
    <xf numFmtId="0" fontId="15" fillId="4" borderId="16" xfId="0" applyFont="1" applyFill="1" applyBorder="1" applyAlignment="1">
      <alignment horizontal="center" vertical="center"/>
    </xf>
    <xf numFmtId="0" fontId="0" fillId="0" borderId="0" xfId="0" applyFill="1"/>
    <xf numFmtId="0" fontId="18" fillId="0" borderId="0" xfId="0" applyFont="1"/>
    <xf numFmtId="0" fontId="17" fillId="4" borderId="18" xfId="0" applyFont="1" applyFill="1" applyBorder="1" applyAlignment="1">
      <alignment horizontal="center" vertical="center"/>
    </xf>
    <xf numFmtId="0" fontId="17" fillId="0" borderId="9" xfId="0" applyFont="1" applyBorder="1" applyAlignment="1">
      <alignment horizontal="center" vertical="center"/>
    </xf>
    <xf numFmtId="0" fontId="17" fillId="0" borderId="11" xfId="0" applyFont="1" applyBorder="1" applyAlignment="1">
      <alignment horizontal="center" vertical="center"/>
    </xf>
    <xf numFmtId="0" fontId="17" fillId="4" borderId="11" xfId="0" applyFont="1" applyFill="1" applyBorder="1" applyAlignment="1">
      <alignment horizontal="center" vertical="center"/>
    </xf>
    <xf numFmtId="0" fontId="17" fillId="0" borderId="9" xfId="0" applyFont="1" applyBorder="1" applyAlignment="1">
      <alignment horizontal="center"/>
    </xf>
    <xf numFmtId="0" fontId="17" fillId="0" borderId="11" xfId="0" applyFont="1" applyBorder="1" applyAlignment="1">
      <alignment horizontal="center"/>
    </xf>
    <xf numFmtId="0" fontId="17" fillId="4" borderId="16" xfId="0" applyFont="1" applyFill="1" applyBorder="1" applyAlignment="1">
      <alignment horizontal="center" vertical="center"/>
    </xf>
    <xf numFmtId="0" fontId="17" fillId="0" borderId="10" xfId="0" applyFont="1" applyBorder="1" applyAlignment="1">
      <alignment horizontal="center" vertical="center"/>
    </xf>
    <xf numFmtId="0" fontId="17" fillId="0" borderId="12" xfId="0" applyFont="1" applyBorder="1" applyAlignment="1">
      <alignment horizontal="center" vertical="center"/>
    </xf>
    <xf numFmtId="0" fontId="11" fillId="4" borderId="19" xfId="0" applyFont="1" applyFill="1" applyBorder="1" applyAlignment="1">
      <alignment horizontal="center" vertical="center"/>
    </xf>
    <xf numFmtId="0" fontId="11" fillId="4" borderId="17" xfId="0" applyFont="1" applyFill="1" applyBorder="1" applyAlignment="1">
      <alignment horizontal="center" vertical="center"/>
    </xf>
    <xf numFmtId="0" fontId="7" fillId="0" borderId="0" xfId="0" applyFont="1" applyAlignment="1">
      <alignment horizontal="left"/>
    </xf>
    <xf numFmtId="0" fontId="11" fillId="4" borderId="18" xfId="0" applyFont="1" applyFill="1" applyBorder="1" applyAlignment="1">
      <alignment horizontal="center" vertical="center"/>
    </xf>
    <xf numFmtId="0" fontId="11" fillId="4" borderId="16" xfId="0" applyFont="1" applyFill="1" applyBorder="1" applyAlignment="1">
      <alignment horizontal="center" vertical="center"/>
    </xf>
    <xf numFmtId="0" fontId="11" fillId="4" borderId="21" xfId="0" applyFont="1" applyFill="1" applyBorder="1" applyAlignment="1">
      <alignment horizontal="center" vertical="center"/>
    </xf>
    <xf numFmtId="0" fontId="11" fillId="4" borderId="11" xfId="0" applyFont="1" applyFill="1" applyBorder="1" applyAlignment="1">
      <alignment horizontal="center" vertical="center"/>
    </xf>
    <xf numFmtId="0" fontId="0" fillId="0" borderId="0" xfId="0" applyBorder="1"/>
    <xf numFmtId="0" fontId="0" fillId="0" borderId="0" xfId="0" applyBorder="1" applyAlignment="1">
      <alignment wrapText="1"/>
    </xf>
    <xf numFmtId="0" fontId="0" fillId="0" borderId="0" xfId="0" applyFill="1" applyBorder="1"/>
    <xf numFmtId="0" fontId="0" fillId="0" borderId="0" xfId="0" applyFill="1" applyBorder="1" applyAlignment="1">
      <alignment wrapText="1"/>
    </xf>
    <xf numFmtId="0" fontId="21" fillId="0" borderId="0" xfId="0" applyFont="1" applyAlignment="1">
      <alignment vertical="top"/>
    </xf>
    <xf numFmtId="0" fontId="21" fillId="0" borderId="0" xfId="0" applyFont="1" applyAlignment="1">
      <alignment wrapText="1"/>
    </xf>
    <xf numFmtId="0" fontId="0" fillId="0" borderId="0" xfId="0" applyAlignment="1">
      <alignment vertical="center"/>
    </xf>
    <xf numFmtId="0" fontId="22" fillId="0" borderId="2" xfId="0" applyFont="1" applyBorder="1" applyAlignment="1">
      <alignment horizontal="center" vertical="center" wrapText="1"/>
    </xf>
    <xf numFmtId="0" fontId="19" fillId="0" borderId="2" xfId="0" applyFont="1" applyBorder="1" applyAlignment="1">
      <alignment horizontal="center" vertical="center" wrapText="1"/>
    </xf>
    <xf numFmtId="0" fontId="22" fillId="0" borderId="5" xfId="0" applyFont="1" applyBorder="1" applyAlignment="1">
      <alignment vertical="center" wrapText="1"/>
    </xf>
    <xf numFmtId="0" fontId="19" fillId="4" borderId="5" xfId="0" applyFont="1" applyFill="1" applyBorder="1" applyAlignment="1">
      <alignment vertical="center" wrapText="1"/>
    </xf>
    <xf numFmtId="0" fontId="19" fillId="4" borderId="2" xfId="0" applyFont="1" applyFill="1" applyBorder="1" applyAlignment="1">
      <alignment horizontal="center" vertical="center" wrapText="1"/>
    </xf>
    <xf numFmtId="0" fontId="17" fillId="0" borderId="9" xfId="0" applyFont="1" applyFill="1" applyBorder="1" applyAlignment="1">
      <alignment horizontal="center" vertical="center"/>
    </xf>
    <xf numFmtId="0" fontId="17" fillId="0" borderId="11" xfId="0" applyFont="1" applyFill="1" applyBorder="1" applyAlignment="1">
      <alignment horizontal="center" vertical="center"/>
    </xf>
    <xf numFmtId="0" fontId="22" fillId="0" borderId="2" xfId="0" applyFont="1" applyFill="1" applyBorder="1" applyAlignment="1">
      <alignment horizontal="center" vertical="center" wrapText="1"/>
    </xf>
    <xf numFmtId="0" fontId="22" fillId="0" borderId="5" xfId="0" applyFont="1" applyFill="1" applyBorder="1" applyAlignment="1">
      <alignment vertical="center" wrapText="1"/>
    </xf>
    <xf numFmtId="0" fontId="22" fillId="0" borderId="5" xfId="0" applyFont="1" applyBorder="1" applyAlignment="1">
      <alignment wrapText="1"/>
    </xf>
    <xf numFmtId="0" fontId="23" fillId="0" borderId="5" xfId="0" applyFont="1" applyBorder="1" applyAlignment="1">
      <alignment vertical="center" wrapText="1"/>
    </xf>
    <xf numFmtId="0" fontId="22" fillId="0" borderId="5" xfId="0" applyFont="1" applyBorder="1" applyAlignment="1">
      <alignment horizontal="justify" vertical="center" wrapText="1"/>
    </xf>
    <xf numFmtId="0" fontId="19" fillId="4" borderId="5" xfId="0" applyFont="1" applyFill="1" applyBorder="1" applyAlignment="1">
      <alignment horizontal="justify" vertical="center" wrapText="1"/>
    </xf>
    <xf numFmtId="0" fontId="22" fillId="0" borderId="2" xfId="0" applyFont="1" applyBorder="1" applyAlignment="1">
      <alignment horizontal="center" wrapText="1"/>
    </xf>
    <xf numFmtId="0" fontId="1" fillId="8" borderId="2" xfId="0" applyFont="1" applyFill="1" applyBorder="1" applyAlignment="1">
      <alignment horizontal="center" vertical="center" wrapText="1"/>
    </xf>
    <xf numFmtId="0" fontId="1" fillId="8" borderId="5" xfId="0" applyFont="1" applyFill="1" applyBorder="1" applyAlignment="1">
      <alignment horizontal="justify" vertical="center" wrapText="1"/>
    </xf>
    <xf numFmtId="0" fontId="22" fillId="8" borderId="2" xfId="0" applyFont="1" applyFill="1" applyBorder="1" applyAlignment="1">
      <alignment horizontal="center" vertical="center" wrapText="1"/>
    </xf>
    <xf numFmtId="0" fontId="9" fillId="8" borderId="5" xfId="0" applyFont="1" applyFill="1" applyBorder="1" applyAlignment="1">
      <alignment horizontal="justify" vertical="center" wrapText="1"/>
    </xf>
    <xf numFmtId="0" fontId="22" fillId="2" borderId="2" xfId="0" applyFont="1" applyFill="1" applyBorder="1" applyAlignment="1">
      <alignment horizontal="center" vertical="center" wrapText="1"/>
    </xf>
    <xf numFmtId="0" fontId="22" fillId="2" borderId="5" xfId="0" applyFont="1" applyFill="1" applyBorder="1" applyAlignment="1">
      <alignment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2" fillId="7" borderId="2" xfId="0" applyFont="1" applyFill="1" applyBorder="1" applyAlignment="1">
      <alignment horizontal="center" vertical="center" wrapText="1"/>
    </xf>
    <xf numFmtId="0" fontId="2" fillId="7" borderId="5" xfId="0" applyFont="1" applyFill="1" applyBorder="1" applyAlignment="1">
      <alignment vertical="center" wrapText="1"/>
    </xf>
    <xf numFmtId="0" fontId="17" fillId="7" borderId="9" xfId="0" applyFont="1" applyFill="1" applyBorder="1" applyAlignment="1">
      <alignment horizontal="center" vertical="center"/>
    </xf>
    <xf numFmtId="0" fontId="17" fillId="7" borderId="11" xfId="0" applyFont="1" applyFill="1" applyBorder="1" applyAlignment="1">
      <alignment horizontal="center" vertical="center"/>
    </xf>
    <xf numFmtId="0" fontId="16" fillId="0" borderId="16" xfId="0" applyFont="1" applyBorder="1" applyAlignment="1">
      <alignment horizontal="center" vertical="center"/>
    </xf>
    <xf numFmtId="0" fontId="15" fillId="4" borderId="0" xfId="0" applyFont="1" applyFill="1" applyBorder="1" applyAlignment="1">
      <alignment horizontal="center" vertical="center"/>
    </xf>
    <xf numFmtId="0" fontId="15" fillId="4" borderId="19" xfId="0" applyFont="1" applyFill="1" applyBorder="1" applyAlignment="1">
      <alignment horizontal="center" vertical="center"/>
    </xf>
    <xf numFmtId="0" fontId="15" fillId="4" borderId="17" xfId="0" applyFont="1" applyFill="1" applyBorder="1" applyAlignment="1">
      <alignment horizontal="center" vertical="center"/>
    </xf>
    <xf numFmtId="0" fontId="15" fillId="4" borderId="26" xfId="0" applyFont="1" applyFill="1" applyBorder="1" applyAlignment="1">
      <alignment horizontal="center" vertical="center"/>
    </xf>
    <xf numFmtId="0" fontId="15" fillId="4" borderId="13" xfId="0" applyFont="1" applyFill="1" applyBorder="1" applyAlignment="1">
      <alignment horizontal="center" vertical="center"/>
    </xf>
    <xf numFmtId="0" fontId="15" fillId="4" borderId="5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vertical="center"/>
    </xf>
    <xf numFmtId="0" fontId="13" fillId="4" borderId="18" xfId="0" applyFont="1" applyFill="1" applyBorder="1" applyAlignment="1">
      <alignment horizontal="center" vertical="center"/>
    </xf>
    <xf numFmtId="0" fontId="13" fillId="4" borderId="16" xfId="0" applyFont="1" applyFill="1" applyBorder="1" applyAlignment="1">
      <alignment horizontal="center" vertical="center"/>
    </xf>
    <xf numFmtId="0" fontId="13" fillId="4" borderId="21" xfId="0" applyFont="1" applyFill="1" applyBorder="1" applyAlignment="1">
      <alignment horizontal="center" vertical="center"/>
    </xf>
    <xf numFmtId="0" fontId="13" fillId="4" borderId="11" xfId="0" applyFont="1" applyFill="1" applyBorder="1" applyAlignment="1">
      <alignment horizontal="center" vertical="center"/>
    </xf>
    <xf numFmtId="0" fontId="13" fillId="4" borderId="2" xfId="0" applyFont="1" applyFill="1" applyBorder="1" applyAlignment="1">
      <alignment horizontal="center" vertical="center"/>
    </xf>
    <xf numFmtId="0" fontId="13" fillId="4" borderId="25" xfId="0" applyFont="1" applyFill="1" applyBorder="1" applyAlignment="1">
      <alignment horizontal="center" vertical="center"/>
    </xf>
    <xf numFmtId="0" fontId="14" fillId="3" borderId="7" xfId="0" applyFont="1" applyFill="1" applyBorder="1" applyAlignment="1">
      <alignment vertical="center"/>
    </xf>
    <xf numFmtId="0" fontId="6" fillId="3" borderId="3" xfId="0" applyFont="1" applyFill="1" applyBorder="1" applyAlignment="1">
      <alignment vertical="center"/>
    </xf>
    <xf numFmtId="0" fontId="11" fillId="4" borderId="2" xfId="0" applyFont="1" applyFill="1" applyBorder="1" applyAlignment="1">
      <alignment horizontal="center" vertical="center"/>
    </xf>
    <xf numFmtId="0" fontId="11" fillId="4" borderId="25" xfId="0" applyFont="1" applyFill="1" applyBorder="1" applyAlignment="1">
      <alignment horizontal="center" vertical="center"/>
    </xf>
    <xf numFmtId="0" fontId="16" fillId="4" borderId="21" xfId="0" applyFont="1" applyFill="1" applyBorder="1" applyAlignment="1">
      <alignment horizontal="center" vertical="center"/>
    </xf>
    <xf numFmtId="0" fontId="4" fillId="4" borderId="2" xfId="0" applyFont="1" applyFill="1" applyBorder="1" applyAlignment="1">
      <alignment horizontal="center"/>
    </xf>
    <xf numFmtId="0" fontId="2" fillId="7" borderId="1" xfId="0" applyFont="1" applyFill="1" applyBorder="1" applyAlignment="1">
      <alignment horizontal="center" vertical="center" wrapText="1"/>
    </xf>
    <xf numFmtId="0" fontId="5" fillId="7" borderId="3" xfId="0" applyFont="1" applyFill="1" applyBorder="1" applyAlignment="1">
      <alignment horizontal="center" vertical="center"/>
    </xf>
    <xf numFmtId="0" fontId="14" fillId="7" borderId="7" xfId="0" applyFont="1" applyFill="1" applyBorder="1" applyAlignment="1">
      <alignment horizontal="center" vertical="center"/>
    </xf>
    <xf numFmtId="0" fontId="6" fillId="7" borderId="3" xfId="0" applyFont="1" applyFill="1" applyBorder="1" applyAlignment="1">
      <alignment horizontal="center" vertical="center"/>
    </xf>
    <xf numFmtId="0" fontId="19" fillId="7" borderId="5" xfId="0" applyFont="1" applyFill="1" applyBorder="1" applyAlignment="1">
      <alignment vertical="center" wrapText="1"/>
    </xf>
    <xf numFmtId="0" fontId="13" fillId="7" borderId="1" xfId="0" applyFont="1" applyFill="1" applyBorder="1" applyAlignment="1">
      <alignment horizontal="center" vertical="center"/>
    </xf>
    <xf numFmtId="0" fontId="15" fillId="7" borderId="23" xfId="0" applyFont="1" applyFill="1" applyBorder="1" applyAlignment="1">
      <alignment horizontal="center" vertical="center"/>
    </xf>
    <xf numFmtId="0" fontId="11" fillId="7" borderId="1" xfId="0" applyFont="1" applyFill="1" applyBorder="1" applyAlignment="1">
      <alignment horizontal="center" vertical="center"/>
    </xf>
    <xf numFmtId="0" fontId="5" fillId="7" borderId="1" xfId="0" applyFont="1" applyFill="1" applyBorder="1" applyAlignment="1">
      <alignment horizontal="center" vertical="center"/>
    </xf>
    <xf numFmtId="0" fontId="20" fillId="7" borderId="23" xfId="0" applyFont="1" applyFill="1" applyBorder="1" applyAlignment="1">
      <alignment horizontal="center" vertical="center"/>
    </xf>
    <xf numFmtId="0" fontId="6" fillId="7" borderId="1" xfId="0" applyFont="1" applyFill="1" applyBorder="1" applyAlignment="1">
      <alignment horizontal="center" vertical="center"/>
    </xf>
    <xf numFmtId="0" fontId="14" fillId="7" borderId="23" xfId="0" applyFont="1" applyFill="1" applyBorder="1" applyAlignment="1">
      <alignment horizontal="center" vertical="center"/>
    </xf>
    <xf numFmtId="0" fontId="19" fillId="7" borderId="1" xfId="0" applyFont="1" applyFill="1" applyBorder="1" applyAlignment="1">
      <alignment horizontal="center" vertical="center" wrapText="1"/>
    </xf>
    <xf numFmtId="0" fontId="19" fillId="7" borderId="23" xfId="0" applyFont="1" applyFill="1" applyBorder="1" applyAlignment="1">
      <alignment vertical="center" wrapText="1"/>
    </xf>
    <xf numFmtId="0" fontId="19" fillId="7" borderId="2" xfId="0" applyFont="1" applyFill="1" applyBorder="1" applyAlignment="1">
      <alignment horizontal="center" vertical="center" wrapText="1"/>
    </xf>
    <xf numFmtId="0" fontId="4" fillId="4" borderId="5" xfId="0" applyFont="1" applyFill="1" applyBorder="1"/>
    <xf numFmtId="0" fontId="19" fillId="4" borderId="27" xfId="0" applyFont="1" applyFill="1" applyBorder="1" applyAlignment="1">
      <alignment horizontal="center" vertical="center" wrapText="1"/>
    </xf>
    <xf numFmtId="0" fontId="19" fillId="4" borderId="0" xfId="0" applyFont="1" applyFill="1" applyBorder="1" applyAlignment="1">
      <alignment vertical="center" wrapText="1"/>
    </xf>
    <xf numFmtId="0" fontId="2" fillId="7" borderId="4" xfId="0" applyFont="1" applyFill="1" applyBorder="1" applyAlignment="1">
      <alignment vertical="center" wrapText="1"/>
    </xf>
    <xf numFmtId="0" fontId="5" fillId="7" borderId="6" xfId="0" applyFont="1" applyFill="1" applyBorder="1" applyAlignment="1">
      <alignment vertical="center"/>
    </xf>
    <xf numFmtId="0" fontId="14" fillId="7" borderId="3" xfId="0" applyFont="1" applyFill="1" applyBorder="1" applyAlignment="1">
      <alignment vertical="center"/>
    </xf>
    <xf numFmtId="0" fontId="6" fillId="7" borderId="7" xfId="0" applyFont="1" applyFill="1" applyBorder="1" applyAlignment="1">
      <alignment vertical="center"/>
    </xf>
    <xf numFmtId="0" fontId="10" fillId="7" borderId="3" xfId="0" applyFont="1" applyFill="1" applyBorder="1" applyAlignment="1">
      <alignment vertical="center"/>
    </xf>
    <xf numFmtId="0" fontId="0" fillId="7" borderId="0" xfId="0" applyFill="1"/>
    <xf numFmtId="0" fontId="13" fillId="7" borderId="9" xfId="0" applyFont="1" applyFill="1" applyBorder="1" applyAlignment="1">
      <alignment horizontal="center" vertical="center"/>
    </xf>
    <xf numFmtId="0" fontId="15" fillId="7" borderId="11" xfId="0" applyFont="1" applyFill="1" applyBorder="1" applyAlignment="1">
      <alignment horizontal="center" vertical="center"/>
    </xf>
    <xf numFmtId="0" fontId="11" fillId="7" borderId="13" xfId="0" applyFont="1" applyFill="1" applyBorder="1" applyAlignment="1">
      <alignment horizontal="center" vertical="center"/>
    </xf>
    <xf numFmtId="0" fontId="16" fillId="7" borderId="11" xfId="0" applyFont="1" applyFill="1" applyBorder="1" applyAlignment="1">
      <alignment horizontal="center" vertical="center"/>
    </xf>
    <xf numFmtId="0" fontId="13" fillId="7" borderId="15" xfId="0" applyFont="1" applyFill="1" applyBorder="1" applyAlignment="1">
      <alignment horizontal="center" vertical="center"/>
    </xf>
    <xf numFmtId="0" fontId="15" fillId="7" borderId="16" xfId="0" applyFont="1" applyFill="1" applyBorder="1" applyAlignment="1">
      <alignment horizontal="center" vertical="center"/>
    </xf>
    <xf numFmtId="0" fontId="11" fillId="7" borderId="17" xfId="0" applyFont="1" applyFill="1" applyBorder="1" applyAlignment="1">
      <alignment horizontal="center" vertical="center"/>
    </xf>
    <xf numFmtId="0" fontId="16" fillId="7" borderId="16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justify" vertical="center" wrapText="1"/>
    </xf>
    <xf numFmtId="0" fontId="0" fillId="7" borderId="11" xfId="0" applyFill="1" applyBorder="1"/>
    <xf numFmtId="0" fontId="4" fillId="7" borderId="6" xfId="0" applyFont="1" applyFill="1" applyBorder="1" applyAlignment="1">
      <alignment horizontal="center" vertical="center"/>
    </xf>
    <xf numFmtId="0" fontId="4" fillId="7" borderId="3" xfId="0" applyFont="1" applyFill="1" applyBorder="1" applyAlignment="1">
      <alignment horizontal="center" vertical="center"/>
    </xf>
    <xf numFmtId="0" fontId="17" fillId="7" borderId="8" xfId="0" applyFont="1" applyFill="1" applyBorder="1" applyAlignment="1">
      <alignment horizontal="center" vertical="center"/>
    </xf>
    <xf numFmtId="0" fontId="17" fillId="7" borderId="18" xfId="0" applyFont="1" applyFill="1" applyBorder="1" applyAlignment="1">
      <alignment horizontal="center" vertical="center"/>
    </xf>
    <xf numFmtId="0" fontId="0" fillId="9" borderId="0" xfId="0" applyFill="1"/>
    <xf numFmtId="0" fontId="11" fillId="9" borderId="0" xfId="0" applyFont="1" applyFill="1"/>
    <xf numFmtId="0" fontId="0" fillId="9" borderId="0" xfId="0" applyFill="1" applyAlignment="1">
      <alignment horizontal="left" vertical="center"/>
    </xf>
    <xf numFmtId="0" fontId="7" fillId="9" borderId="0" xfId="0" applyFont="1" applyFill="1" applyAlignment="1">
      <alignment horizontal="left" vertical="center"/>
    </xf>
    <xf numFmtId="0" fontId="0" fillId="10" borderId="0" xfId="0" applyFill="1" applyAlignment="1">
      <alignment horizontal="left" vertical="center" wrapText="1"/>
    </xf>
    <xf numFmtId="0" fontId="0" fillId="10" borderId="0" xfId="0" applyFill="1" applyAlignment="1">
      <alignment horizontal="left" vertical="center"/>
    </xf>
    <xf numFmtId="0" fontId="24" fillId="9" borderId="0" xfId="0" applyFont="1" applyFill="1" applyAlignment="1">
      <alignment horizontal="center" vertical="center" wrapText="1"/>
    </xf>
    <xf numFmtId="0" fontId="0" fillId="10" borderId="0" xfId="0" applyFill="1"/>
    <xf numFmtId="0" fontId="7" fillId="0" borderId="20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7" fillId="0" borderId="23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0" fillId="7" borderId="1" xfId="0" applyFill="1" applyBorder="1" applyAlignment="1">
      <alignment horizontal="left" vertical="center" wrapText="1"/>
    </xf>
    <xf numFmtId="0" fontId="0" fillId="7" borderId="1" xfId="0" applyFill="1" applyBorder="1" applyAlignment="1">
      <alignment vertical="center" wrapText="1"/>
    </xf>
    <xf numFmtId="0" fontId="0" fillId="7" borderId="3" xfId="0" applyFill="1" applyBorder="1" applyAlignment="1">
      <alignment vertical="center" wrapText="1"/>
    </xf>
    <xf numFmtId="0" fontId="0" fillId="7" borderId="18" xfId="0" applyFill="1" applyBorder="1" applyAlignment="1">
      <alignment vertical="center" wrapText="1"/>
    </xf>
    <xf numFmtId="0" fontId="0" fillId="7" borderId="12" xfId="0" applyFill="1" applyBorder="1" applyAlignment="1">
      <alignment vertical="center" wrapText="1"/>
    </xf>
    <xf numFmtId="0" fontId="0" fillId="5" borderId="3" xfId="0" applyFill="1" applyBorder="1" applyAlignment="1">
      <alignment horizontal="left" vertical="center" wrapText="1"/>
    </xf>
    <xf numFmtId="0" fontId="0" fillId="5" borderId="1" xfId="0" applyFill="1" applyBorder="1" applyAlignment="1">
      <alignment vertical="center" wrapText="1"/>
    </xf>
    <xf numFmtId="0" fontId="0" fillId="5" borderId="1" xfId="0" applyFill="1" applyBorder="1" applyAlignment="1">
      <alignment horizontal="left" vertical="center" wrapText="1"/>
    </xf>
    <xf numFmtId="0" fontId="0" fillId="5" borderId="25" xfId="0" applyFill="1" applyBorder="1" applyAlignment="1">
      <alignment vertical="center" wrapText="1"/>
    </xf>
    <xf numFmtId="0" fontId="0" fillId="5" borderId="25" xfId="0" applyFill="1" applyBorder="1" applyAlignment="1">
      <alignment horizontal="left" vertical="center" wrapText="1"/>
    </xf>
    <xf numFmtId="0" fontId="0" fillId="5" borderId="3" xfId="0" applyFill="1" applyBorder="1" applyAlignment="1">
      <alignment vertical="center" wrapText="1"/>
    </xf>
    <xf numFmtId="0" fontId="0" fillId="5" borderId="18" xfId="0" applyFill="1" applyBorder="1" applyAlignment="1">
      <alignment vertical="center" wrapText="1"/>
    </xf>
    <xf numFmtId="0" fontId="0" fillId="5" borderId="12" xfId="0" applyFill="1" applyBorder="1" applyAlignment="1">
      <alignment vertical="center" wrapText="1"/>
    </xf>
    <xf numFmtId="0" fontId="0" fillId="6" borderId="20" xfId="0" applyFill="1" applyBorder="1" applyAlignment="1">
      <alignment vertical="center" wrapText="1"/>
    </xf>
    <xf numFmtId="0" fontId="0" fillId="6" borderId="1" xfId="0" applyFill="1" applyBorder="1" applyAlignment="1">
      <alignment vertical="center" wrapText="1"/>
    </xf>
    <xf numFmtId="0" fontId="0" fillId="6" borderId="5" xfId="0" applyFill="1" applyBorder="1" applyAlignment="1">
      <alignment vertical="center" wrapText="1"/>
    </xf>
    <xf numFmtId="0" fontId="0" fillId="6" borderId="2" xfId="0" applyFill="1" applyBorder="1" applyAlignment="1">
      <alignment vertical="center" wrapText="1"/>
    </xf>
    <xf numFmtId="0" fontId="26" fillId="0" borderId="0" xfId="0" applyFont="1"/>
    <xf numFmtId="0" fontId="2" fillId="7" borderId="24" xfId="0" applyFont="1" applyFill="1" applyBorder="1" applyAlignment="1">
      <alignment vertical="center" wrapText="1"/>
    </xf>
    <xf numFmtId="0" fontId="4" fillId="7" borderId="27" xfId="0" applyFont="1" applyFill="1" applyBorder="1" applyAlignment="1">
      <alignment horizontal="center" vertical="center"/>
    </xf>
    <xf numFmtId="0" fontId="4" fillId="7" borderId="25" xfId="0" applyFont="1" applyFill="1" applyBorder="1" applyAlignment="1">
      <alignment horizontal="center" vertical="center"/>
    </xf>
    <xf numFmtId="0" fontId="7" fillId="0" borderId="28" xfId="0" applyFont="1" applyBorder="1"/>
    <xf numFmtId="0" fontId="7" fillId="0" borderId="13" xfId="0" applyFont="1" applyBorder="1"/>
    <xf numFmtId="0" fontId="7" fillId="0" borderId="29" xfId="0" applyFont="1" applyBorder="1"/>
    <xf numFmtId="0" fontId="27" fillId="0" borderId="28" xfId="0" applyFont="1" applyBorder="1"/>
    <xf numFmtId="0" fontId="0" fillId="7" borderId="4" xfId="0" applyFill="1" applyBorder="1" applyAlignment="1">
      <alignment horizontal="left" vertical="center" wrapText="1"/>
    </xf>
    <xf numFmtId="0" fontId="0" fillId="7" borderId="22" xfId="0" applyFill="1" applyBorder="1" applyAlignment="1">
      <alignment horizontal="left" vertical="center" wrapText="1"/>
    </xf>
    <xf numFmtId="0" fontId="0" fillId="7" borderId="24" xfId="0" applyFill="1" applyBorder="1" applyAlignment="1">
      <alignment horizontal="left" vertical="center" wrapText="1"/>
    </xf>
    <xf numFmtId="0" fontId="7" fillId="0" borderId="20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2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 wrapText="1"/>
    </xf>
    <xf numFmtId="0" fontId="28" fillId="10" borderId="0" xfId="0" applyFont="1" applyFill="1" applyAlignment="1">
      <alignment horizontal="left" vertical="center" wrapText="1"/>
    </xf>
    <xf numFmtId="0" fontId="4" fillId="4" borderId="25" xfId="0" applyFont="1" applyFill="1" applyBorder="1" applyAlignment="1">
      <alignment horizontal="center"/>
    </xf>
    <xf numFmtId="0" fontId="4" fillId="4" borderId="0" xfId="0" applyFont="1" applyFill="1" applyBorder="1"/>
    <xf numFmtId="0" fontId="19" fillId="4" borderId="20" xfId="0" applyFont="1" applyFill="1" applyBorder="1" applyAlignment="1">
      <alignment horizontal="center" vertical="center" wrapText="1"/>
    </xf>
    <xf numFmtId="0" fontId="7" fillId="4" borderId="23" xfId="0" applyFont="1" applyFill="1" applyBorder="1" applyAlignment="1">
      <alignment horizontal="center"/>
    </xf>
    <xf numFmtId="0" fontId="10" fillId="3" borderId="6" xfId="0" applyFont="1" applyFill="1" applyBorder="1" applyAlignment="1">
      <alignment vertical="center"/>
    </xf>
    <xf numFmtId="0" fontId="10" fillId="7" borderId="6" xfId="0" applyFont="1" applyFill="1" applyBorder="1" applyAlignment="1">
      <alignment horizontal="center" vertical="center"/>
    </xf>
    <xf numFmtId="0" fontId="16" fillId="4" borderId="8" xfId="0" applyFont="1" applyFill="1" applyBorder="1" applyAlignment="1">
      <alignment horizontal="center" vertical="center"/>
    </xf>
    <xf numFmtId="0" fontId="16" fillId="4" borderId="15" xfId="0" applyFont="1" applyFill="1" applyBorder="1" applyAlignment="1">
      <alignment horizontal="center" vertical="center"/>
    </xf>
    <xf numFmtId="0" fontId="11" fillId="7" borderId="20" xfId="0" applyFont="1" applyFill="1" applyBorder="1" applyAlignment="1">
      <alignment horizontal="center" vertical="center"/>
    </xf>
    <xf numFmtId="0" fontId="16" fillId="4" borderId="30" xfId="0" applyFont="1" applyFill="1" applyBorder="1" applyAlignment="1">
      <alignment horizontal="center" vertical="center"/>
    </xf>
    <xf numFmtId="0" fontId="10" fillId="7" borderId="20" xfId="0" applyFont="1" applyFill="1" applyBorder="1" applyAlignment="1">
      <alignment horizontal="center" vertical="center"/>
    </xf>
    <xf numFmtId="0" fontId="16" fillId="4" borderId="9" xfId="0" applyFont="1" applyFill="1" applyBorder="1" applyAlignment="1">
      <alignment horizontal="center" vertical="center"/>
    </xf>
    <xf numFmtId="0" fontId="16" fillId="4" borderId="31" xfId="0" applyFont="1" applyFill="1" applyBorder="1" applyAlignment="1">
      <alignment horizontal="center" vertical="center"/>
    </xf>
    <xf numFmtId="0" fontId="16" fillId="4" borderId="27" xfId="0" applyFont="1" applyFill="1" applyBorder="1" applyAlignment="1">
      <alignment horizontal="center" vertical="center"/>
    </xf>
    <xf numFmtId="0" fontId="7" fillId="3" borderId="25" xfId="0" applyFont="1" applyFill="1" applyBorder="1" applyAlignment="1">
      <alignment horizontal="center"/>
    </xf>
    <xf numFmtId="0" fontId="7" fillId="0" borderId="25" xfId="0" applyFont="1" applyBorder="1" applyAlignment="1">
      <alignment horizontal="center"/>
    </xf>
    <xf numFmtId="0" fontId="7" fillId="3" borderId="1" xfId="0" applyFont="1" applyFill="1" applyBorder="1" applyAlignment="1">
      <alignment horizontal="center"/>
    </xf>
    <xf numFmtId="0" fontId="19" fillId="4" borderId="1" xfId="0" applyFont="1" applyFill="1" applyBorder="1" applyAlignment="1">
      <alignment vertical="center" wrapText="1"/>
    </xf>
    <xf numFmtId="0" fontId="7" fillId="4" borderId="1" xfId="0" applyFont="1" applyFill="1" applyBorder="1" applyAlignment="1">
      <alignment horizontal="center"/>
    </xf>
    <xf numFmtId="0" fontId="7" fillId="11" borderId="1" xfId="0" applyFont="1" applyFill="1" applyBorder="1" applyAlignment="1">
      <alignment horizontal="center"/>
    </xf>
    <xf numFmtId="0" fontId="29" fillId="0" borderId="0" xfId="0" applyFont="1"/>
    <xf numFmtId="0" fontId="30" fillId="0" borderId="0" xfId="0" applyFont="1"/>
    <xf numFmtId="0" fontId="7" fillId="12" borderId="0" xfId="0" applyFont="1" applyFill="1"/>
    <xf numFmtId="0" fontId="7" fillId="11" borderId="0" xfId="0" applyFont="1" applyFill="1"/>
    <xf numFmtId="0" fontId="0" fillId="11" borderId="0" xfId="0" applyFill="1"/>
    <xf numFmtId="0" fontId="18" fillId="0" borderId="0" xfId="0" applyFont="1" applyAlignment="1">
      <alignment horizontal="center" vertical="center"/>
    </xf>
    <xf numFmtId="0" fontId="25" fillId="0" borderId="0" xfId="0" applyFont="1" applyAlignment="1">
      <alignment horizontal="left" vertical="center"/>
    </xf>
    <xf numFmtId="0" fontId="0" fillId="0" borderId="3" xfId="0" applyBorder="1" applyAlignment="1">
      <alignment horizontal="left" vertical="center" wrapText="1"/>
    </xf>
    <xf numFmtId="0" fontId="0" fillId="0" borderId="25" xfId="0" applyBorder="1" applyAlignment="1">
      <alignment horizontal="left" vertical="center" wrapText="1"/>
    </xf>
    <xf numFmtId="0" fontId="0" fillId="0" borderId="2" xfId="0" applyBorder="1" applyAlignment="1">
      <alignment horizontal="left" vertical="center" wrapText="1"/>
    </xf>
    <xf numFmtId="0" fontId="0" fillId="0" borderId="3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7" borderId="3" xfId="0" applyFill="1" applyBorder="1" applyAlignment="1">
      <alignment horizontal="left" vertical="center" wrapText="1"/>
    </xf>
    <xf numFmtId="0" fontId="0" fillId="7" borderId="2" xfId="0" applyFill="1" applyBorder="1" applyAlignment="1">
      <alignment horizontal="left" vertical="center" wrapText="1"/>
    </xf>
    <xf numFmtId="0" fontId="0" fillId="5" borderId="3" xfId="0" applyFill="1" applyBorder="1" applyAlignment="1">
      <alignment horizontal="left" vertical="center" wrapText="1"/>
    </xf>
    <xf numFmtId="0" fontId="0" fillId="5" borderId="2" xfId="0" applyFill="1" applyBorder="1" applyAlignment="1">
      <alignment horizontal="left" vertical="center" wrapText="1"/>
    </xf>
    <xf numFmtId="0" fontId="0" fillId="7" borderId="3" xfId="0" applyFill="1" applyBorder="1" applyAlignment="1">
      <alignment vertical="center" wrapText="1"/>
    </xf>
    <xf numFmtId="0" fontId="0" fillId="7" borderId="25" xfId="0" applyFill="1" applyBorder="1" applyAlignment="1">
      <alignment vertical="center" wrapText="1"/>
    </xf>
    <xf numFmtId="0" fontId="0" fillId="7" borderId="2" xfId="0" applyFill="1" applyBorder="1" applyAlignment="1">
      <alignment vertical="center" wrapText="1"/>
    </xf>
    <xf numFmtId="0" fontId="0" fillId="5" borderId="3" xfId="0" applyFill="1" applyBorder="1" applyAlignment="1">
      <alignment vertical="center" wrapText="1"/>
    </xf>
    <xf numFmtId="0" fontId="0" fillId="5" borderId="25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6" borderId="3" xfId="0" applyFill="1" applyBorder="1" applyAlignment="1">
      <alignment vertical="center" wrapText="1"/>
    </xf>
    <xf numFmtId="0" fontId="0" fillId="6" borderId="25" xfId="0" applyFill="1" applyBorder="1" applyAlignment="1">
      <alignment vertical="center" wrapText="1"/>
    </xf>
    <xf numFmtId="0" fontId="0" fillId="6" borderId="2" xfId="0" applyFill="1" applyBorder="1" applyAlignment="1">
      <alignment vertical="center" wrapText="1"/>
    </xf>
    <xf numFmtId="0" fontId="0" fillId="7" borderId="25" xfId="0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Análise de Cenário</a:t>
            </a:r>
          </a:p>
        </c:rich>
      </c:tx>
      <c:layout/>
      <c:overlay val="0"/>
    </c:title>
    <c:autoTitleDeleted val="0"/>
    <c:plotArea>
      <c:layout/>
      <c:radarChart>
        <c:radarStyle val="marker"/>
        <c:varyColors val="0"/>
        <c:ser>
          <c:idx val="0"/>
          <c:order val="0"/>
          <c:tx>
            <c:v>Ambiental</c:v>
          </c:tx>
          <c:spPr>
            <a:ln>
              <a:solidFill>
                <a:srgbClr val="00B050"/>
              </a:solidFill>
            </a:ln>
          </c:spPr>
          <c:marker>
            <c:symbol val="none"/>
          </c:marker>
          <c:cat>
            <c:multiLvlStrRef>
              <c:f>('Resultados gráficos'!$A$4:$B$4,'Resultados gráficos'!$A$7:$B$7,'Resultados gráficos'!$A$9:$B$9,'Resultados gráficos'!$A$14:$B$14,'Resultados gráficos'!$A$20:$B$20,'Resultados gráficos'!$A$26:$B$26,'Resultados gráficos'!$A$35:$B$35,'Resultados gráficos'!$A$37:$B$37,'Resultados gráficos'!$A$47:$B$47,'Resultados gráficos'!$A$41:$B$41,'Resultados gráficos'!$A$43:$B$43)</c:f>
              <c:multiLvlStrCache>
                <c:ptCount val="11"/>
                <c:lvl>
                  <c:pt idx="0">
                    <c:v>Histórico e manejo da propriedade</c:v>
                  </c:pt>
                  <c:pt idx="1">
                    <c:v>Material de propagação</c:v>
                  </c:pt>
                  <c:pt idx="2">
                    <c:v>Gestão do solo e outros substratos</c:v>
                  </c:pt>
                  <c:pt idx="3">
                    <c:v>Fertilização</c:v>
                  </c:pt>
                  <c:pt idx="4">
                    <c:v>Gestão da água</c:v>
                  </c:pt>
                  <c:pt idx="5">
                    <c:v>Proteção de cultivos</c:v>
                  </c:pt>
                  <c:pt idx="6">
                    <c:v>Presença de animais na propriedade</c:v>
                  </c:pt>
                  <c:pt idx="7">
                    <c:v>Higiene e saúde</c:v>
                  </c:pt>
                  <c:pt idx="8">
                    <c:v>Capacitação</c:v>
                  </c:pt>
                  <c:pt idx="9">
                    <c:v>Transporte</c:v>
                  </c:pt>
                  <c:pt idx="10">
                    <c:v>Gestão de resíduos e de agentes contaminantes</c:v>
                  </c:pt>
                </c:lvl>
                <c:lvl>
                  <c:pt idx="0">
                    <c:v>1.</c:v>
                  </c:pt>
                  <c:pt idx="1">
                    <c:v>2.</c:v>
                  </c:pt>
                  <c:pt idx="2">
                    <c:v>3.</c:v>
                  </c:pt>
                  <c:pt idx="3">
                    <c:v>4.</c:v>
                  </c:pt>
                  <c:pt idx="4">
                    <c:v>5.</c:v>
                  </c:pt>
                  <c:pt idx="5">
                    <c:v>6.</c:v>
                  </c:pt>
                  <c:pt idx="6">
                    <c:v>7.</c:v>
                  </c:pt>
                  <c:pt idx="7">
                    <c:v>8.</c:v>
                  </c:pt>
                  <c:pt idx="8">
                    <c:v>11.</c:v>
                  </c:pt>
                  <c:pt idx="9">
                    <c:v>9.</c:v>
                  </c:pt>
                  <c:pt idx="10">
                    <c:v>10.</c:v>
                  </c:pt>
                </c:lvl>
              </c:multiLvlStrCache>
            </c:multiLvlStrRef>
          </c:cat>
          <c:val>
            <c:numRef>
              <c:f>('Resultados gráficos'!$C$4,'Resultados gráficos'!$C$7,'Resultados gráficos'!$C$9,'Resultados gráficos'!$C$14,'Resultados gráficos'!$C$20,'Resultados gráficos'!$C$26,'Resultados gráficos'!$C$35,'Resultados gráficos'!$C$37,'Resultados gráficos'!$C$47,'Resultados gráficos'!$C$41,'Resultados gráficos'!$C$43)</c:f>
              <c:numCache>
                <c:formatCode>General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1187-4EA7-ABE9-414B662569DF}"/>
            </c:ext>
          </c:extLst>
        </c:ser>
        <c:ser>
          <c:idx val="1"/>
          <c:order val="1"/>
          <c:tx>
            <c:v>Trabalhador</c:v>
          </c:tx>
          <c:spPr>
            <a:ln>
              <a:solidFill>
                <a:srgbClr val="0070C0"/>
              </a:solidFill>
            </a:ln>
          </c:spPr>
          <c:marker>
            <c:symbol val="none"/>
          </c:marker>
          <c:cat>
            <c:multiLvlStrRef>
              <c:f>('Resultados gráficos'!$A$4:$B$4,'Resultados gráficos'!$A$7:$B$7,'Resultados gráficos'!$A$9:$B$9,'Resultados gráficos'!$A$14:$B$14,'Resultados gráficos'!$A$20:$B$20,'Resultados gráficos'!$A$26:$B$26,'Resultados gráficos'!$A$35:$B$35,'Resultados gráficos'!$A$37:$B$37,'Resultados gráficos'!$A$47:$B$47,'Resultados gráficos'!$A$41:$B$41,'Resultados gráficos'!$A$43:$B$43)</c:f>
              <c:multiLvlStrCache>
                <c:ptCount val="11"/>
                <c:lvl>
                  <c:pt idx="0">
                    <c:v>Histórico e manejo da propriedade</c:v>
                  </c:pt>
                  <c:pt idx="1">
                    <c:v>Material de propagação</c:v>
                  </c:pt>
                  <c:pt idx="2">
                    <c:v>Gestão do solo e outros substratos</c:v>
                  </c:pt>
                  <c:pt idx="3">
                    <c:v>Fertilização</c:v>
                  </c:pt>
                  <c:pt idx="4">
                    <c:v>Gestão da água</c:v>
                  </c:pt>
                  <c:pt idx="5">
                    <c:v>Proteção de cultivos</c:v>
                  </c:pt>
                  <c:pt idx="6">
                    <c:v>Presença de animais na propriedade</c:v>
                  </c:pt>
                  <c:pt idx="7">
                    <c:v>Higiene e saúde</c:v>
                  </c:pt>
                  <c:pt idx="8">
                    <c:v>Capacitação</c:v>
                  </c:pt>
                  <c:pt idx="9">
                    <c:v>Transporte</c:v>
                  </c:pt>
                  <c:pt idx="10">
                    <c:v>Gestão de resíduos e de agentes contaminantes</c:v>
                  </c:pt>
                </c:lvl>
                <c:lvl>
                  <c:pt idx="0">
                    <c:v>1.</c:v>
                  </c:pt>
                  <c:pt idx="1">
                    <c:v>2.</c:v>
                  </c:pt>
                  <c:pt idx="2">
                    <c:v>3.</c:v>
                  </c:pt>
                  <c:pt idx="3">
                    <c:v>4.</c:v>
                  </c:pt>
                  <c:pt idx="4">
                    <c:v>5.</c:v>
                  </c:pt>
                  <c:pt idx="5">
                    <c:v>6.</c:v>
                  </c:pt>
                  <c:pt idx="6">
                    <c:v>7.</c:v>
                  </c:pt>
                  <c:pt idx="7">
                    <c:v>8.</c:v>
                  </c:pt>
                  <c:pt idx="8">
                    <c:v>11.</c:v>
                  </c:pt>
                  <c:pt idx="9">
                    <c:v>9.</c:v>
                  </c:pt>
                  <c:pt idx="10">
                    <c:v>10.</c:v>
                  </c:pt>
                </c:lvl>
              </c:multiLvlStrCache>
            </c:multiLvlStrRef>
          </c:cat>
          <c:val>
            <c:numRef>
              <c:f>('Resultados gráficos'!$D$4,'Resultados gráficos'!$D$7,'Resultados gráficos'!$D$9,'Resultados gráficos'!$D$14,'Resultados gráficos'!$D$20,'Resultados gráficos'!$D$26,'Resultados gráficos'!$D$35,'Resultados gráficos'!$D$37,'Resultados gráficos'!$D$47,'Resultados gráficos'!$D$41,'Resultados gráficos'!$D$43)</c:f>
              <c:numCache>
                <c:formatCode>General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1187-4EA7-ABE9-414B662569DF}"/>
            </c:ext>
          </c:extLst>
        </c:ser>
        <c:ser>
          <c:idx val="2"/>
          <c:order val="2"/>
          <c:tx>
            <c:v>Inocuidade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multiLvlStrRef>
              <c:f>('Resultados gráficos'!$A$4:$B$4,'Resultados gráficos'!$A$7:$B$7,'Resultados gráficos'!$A$9:$B$9,'Resultados gráficos'!$A$14:$B$14,'Resultados gráficos'!$A$20:$B$20,'Resultados gráficos'!$A$26:$B$26,'Resultados gráficos'!$A$35:$B$35,'Resultados gráficos'!$A$37:$B$37,'Resultados gráficos'!$A$47:$B$47,'Resultados gráficos'!$A$41:$B$41,'Resultados gráficos'!$A$43:$B$43)</c:f>
              <c:multiLvlStrCache>
                <c:ptCount val="11"/>
                <c:lvl>
                  <c:pt idx="0">
                    <c:v>Histórico e manejo da propriedade</c:v>
                  </c:pt>
                  <c:pt idx="1">
                    <c:v>Material de propagação</c:v>
                  </c:pt>
                  <c:pt idx="2">
                    <c:v>Gestão do solo e outros substratos</c:v>
                  </c:pt>
                  <c:pt idx="3">
                    <c:v>Fertilização</c:v>
                  </c:pt>
                  <c:pt idx="4">
                    <c:v>Gestão da água</c:v>
                  </c:pt>
                  <c:pt idx="5">
                    <c:v>Proteção de cultivos</c:v>
                  </c:pt>
                  <c:pt idx="6">
                    <c:v>Presença de animais na propriedade</c:v>
                  </c:pt>
                  <c:pt idx="7">
                    <c:v>Higiene e saúde</c:v>
                  </c:pt>
                  <c:pt idx="8">
                    <c:v>Capacitação</c:v>
                  </c:pt>
                  <c:pt idx="9">
                    <c:v>Transporte</c:v>
                  </c:pt>
                  <c:pt idx="10">
                    <c:v>Gestão de resíduos e de agentes contaminantes</c:v>
                  </c:pt>
                </c:lvl>
                <c:lvl>
                  <c:pt idx="0">
                    <c:v>1.</c:v>
                  </c:pt>
                  <c:pt idx="1">
                    <c:v>2.</c:v>
                  </c:pt>
                  <c:pt idx="2">
                    <c:v>3.</c:v>
                  </c:pt>
                  <c:pt idx="3">
                    <c:v>4.</c:v>
                  </c:pt>
                  <c:pt idx="4">
                    <c:v>5.</c:v>
                  </c:pt>
                  <c:pt idx="5">
                    <c:v>6.</c:v>
                  </c:pt>
                  <c:pt idx="6">
                    <c:v>7.</c:v>
                  </c:pt>
                  <c:pt idx="7">
                    <c:v>8.</c:v>
                  </c:pt>
                  <c:pt idx="8">
                    <c:v>11.</c:v>
                  </c:pt>
                  <c:pt idx="9">
                    <c:v>9.</c:v>
                  </c:pt>
                  <c:pt idx="10">
                    <c:v>10.</c:v>
                  </c:pt>
                </c:lvl>
              </c:multiLvlStrCache>
            </c:multiLvlStrRef>
          </c:cat>
          <c:val>
            <c:numRef>
              <c:f>('Resultados gráficos'!$E$4,'Resultados gráficos'!$E$7,'Resultados gráficos'!$E$9,'Resultados gráficos'!$E$14,'Resultados gráficos'!$E$20,'Resultados gráficos'!$E$26,'Resultados gráficos'!$E$35,'Resultados gráficos'!$E$37,'Resultados gráficos'!$E$47,'Resultados gráficos'!$E$41,'Resultados gráficos'!$E$43)</c:f>
              <c:numCache>
                <c:formatCode>General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1187-4EA7-ABE9-414B662569DF}"/>
            </c:ext>
          </c:extLst>
        </c:ser>
        <c:ser>
          <c:idx val="3"/>
          <c:order val="3"/>
          <c:tx>
            <c:v>Econômico</c:v>
          </c:tx>
          <c:spPr>
            <a:ln>
              <a:solidFill>
                <a:schemeClr val="accent6">
                  <a:lumMod val="75000"/>
                </a:schemeClr>
              </a:solidFill>
            </a:ln>
          </c:spPr>
          <c:marker>
            <c:symbol val="none"/>
          </c:marker>
          <c:cat>
            <c:multiLvlStrRef>
              <c:f>('Resultados gráficos'!$A$4:$B$4,'Resultados gráficos'!$A$7:$B$7,'Resultados gráficos'!$A$9:$B$9,'Resultados gráficos'!$A$14:$B$14,'Resultados gráficos'!$A$20:$B$20,'Resultados gráficos'!$A$26:$B$26,'Resultados gráficos'!$A$35:$B$35,'Resultados gráficos'!$A$37:$B$37,'Resultados gráficos'!$A$47:$B$47,'Resultados gráficos'!$A$41:$B$41,'Resultados gráficos'!$A$43:$B$43)</c:f>
              <c:multiLvlStrCache>
                <c:ptCount val="11"/>
                <c:lvl>
                  <c:pt idx="0">
                    <c:v>Histórico e manejo da propriedade</c:v>
                  </c:pt>
                  <c:pt idx="1">
                    <c:v>Material de propagação</c:v>
                  </c:pt>
                  <c:pt idx="2">
                    <c:v>Gestão do solo e outros substratos</c:v>
                  </c:pt>
                  <c:pt idx="3">
                    <c:v>Fertilização</c:v>
                  </c:pt>
                  <c:pt idx="4">
                    <c:v>Gestão da água</c:v>
                  </c:pt>
                  <c:pt idx="5">
                    <c:v>Proteção de cultivos</c:v>
                  </c:pt>
                  <c:pt idx="6">
                    <c:v>Presença de animais na propriedade</c:v>
                  </c:pt>
                  <c:pt idx="7">
                    <c:v>Higiene e saúde</c:v>
                  </c:pt>
                  <c:pt idx="8">
                    <c:v>Capacitação</c:v>
                  </c:pt>
                  <c:pt idx="9">
                    <c:v>Transporte</c:v>
                  </c:pt>
                  <c:pt idx="10">
                    <c:v>Gestão de resíduos e de agentes contaminantes</c:v>
                  </c:pt>
                </c:lvl>
                <c:lvl>
                  <c:pt idx="0">
                    <c:v>1.</c:v>
                  </c:pt>
                  <c:pt idx="1">
                    <c:v>2.</c:v>
                  </c:pt>
                  <c:pt idx="2">
                    <c:v>3.</c:v>
                  </c:pt>
                  <c:pt idx="3">
                    <c:v>4.</c:v>
                  </c:pt>
                  <c:pt idx="4">
                    <c:v>5.</c:v>
                  </c:pt>
                  <c:pt idx="5">
                    <c:v>6.</c:v>
                  </c:pt>
                  <c:pt idx="6">
                    <c:v>7.</c:v>
                  </c:pt>
                  <c:pt idx="7">
                    <c:v>8.</c:v>
                  </c:pt>
                  <c:pt idx="8">
                    <c:v>11.</c:v>
                  </c:pt>
                  <c:pt idx="9">
                    <c:v>9.</c:v>
                  </c:pt>
                  <c:pt idx="10">
                    <c:v>10.</c:v>
                  </c:pt>
                </c:lvl>
              </c:multiLvlStrCache>
            </c:multiLvlStrRef>
          </c:cat>
          <c:val>
            <c:numRef>
              <c:f>('Resultados gráficos'!$F$4,'Resultados gráficos'!$F$7,'Resultados gráficos'!$F$9,'Resultados gráficos'!$F$14,'Resultados gráficos'!$F$20,'Resultados gráficos'!$F$26,'Resultados gráficos'!$F$35,'Resultados gráficos'!$F$37,'Resultados gráficos'!$F$47,'Resultados gráficos'!$F$41,'Resultados gráficos'!$F$43)</c:f>
              <c:numCache>
                <c:formatCode>General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1187-4EA7-ABE9-414B662569D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632576"/>
        <c:axId val="48634112"/>
      </c:radarChart>
      <c:catAx>
        <c:axId val="48632576"/>
        <c:scaling>
          <c:orientation val="minMax"/>
        </c:scaling>
        <c:delete val="0"/>
        <c:axPos val="b"/>
        <c:majorGridlines/>
        <c:numFmt formatCode="General" sourceLinked="0"/>
        <c:majorTickMark val="out"/>
        <c:minorTickMark val="none"/>
        <c:tickLblPos val="nextTo"/>
        <c:crossAx val="48634112"/>
        <c:crosses val="autoZero"/>
        <c:auto val="1"/>
        <c:lblAlgn val="ctr"/>
        <c:lblOffset val="100"/>
        <c:noMultiLvlLbl val="0"/>
      </c:catAx>
      <c:valAx>
        <c:axId val="48634112"/>
        <c:scaling>
          <c:orientation val="minMax"/>
          <c:max val="1"/>
          <c:min val="0"/>
        </c:scaling>
        <c:delete val="0"/>
        <c:axPos val="l"/>
        <c:majorGridlines>
          <c:spPr>
            <a:ln>
              <a:noFill/>
            </a:ln>
          </c:spPr>
        </c:majorGridlines>
        <c:numFmt formatCode="General" sourceLinked="1"/>
        <c:majorTickMark val="cross"/>
        <c:minorTickMark val="none"/>
        <c:tickLblPos val="nextTo"/>
        <c:crossAx val="48632576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txPr>
        <a:bodyPr/>
        <a:lstStyle/>
        <a:p>
          <a:pPr>
            <a:defRPr>
              <a:solidFill>
                <a:srgbClr val="00B050"/>
              </a:solidFill>
            </a:defRPr>
          </a:pPr>
          <a:endParaRPr lang="pt-BR"/>
        </a:p>
      </c:txPr>
    </c:title>
    <c:autoTitleDeleted val="0"/>
    <c:plotArea>
      <c:layout/>
      <c:radarChart>
        <c:radarStyle val="marker"/>
        <c:varyColors val="0"/>
        <c:ser>
          <c:idx val="0"/>
          <c:order val="0"/>
          <c:tx>
            <c:v>Ambiental</c:v>
          </c:tx>
          <c:spPr>
            <a:ln>
              <a:solidFill>
                <a:srgbClr val="00B050"/>
              </a:solidFill>
            </a:ln>
          </c:spPr>
          <c:marker>
            <c:symbol val="none"/>
          </c:marker>
          <c:cat>
            <c:multiLvlStrRef>
              <c:f>('Resultados gráficos'!$A$4:$B$4,'Resultados gráficos'!$A$7:$B$7,'Resultados gráficos'!$A$9:$B$9,'Resultados gráficos'!$A$14:$B$14,'Resultados gráficos'!$A$20:$B$20,'Resultados gráficos'!$A$26:$B$26,'Resultados gráficos'!$A$35:$B$35,'Resultados gráficos'!$A$37:$B$37,'Resultados gráficos'!$A$47:$B$47,'Resultados gráficos'!$A$41:$B$41,'Resultados gráficos'!$A$43:$B$43)</c:f>
              <c:multiLvlStrCache>
                <c:ptCount val="11"/>
                <c:lvl>
                  <c:pt idx="0">
                    <c:v>Histórico e manejo da propriedade</c:v>
                  </c:pt>
                  <c:pt idx="1">
                    <c:v>Material de propagação</c:v>
                  </c:pt>
                  <c:pt idx="2">
                    <c:v>Gestão do solo e outros substratos</c:v>
                  </c:pt>
                  <c:pt idx="3">
                    <c:v>Fertilização</c:v>
                  </c:pt>
                  <c:pt idx="4">
                    <c:v>Gestão da água</c:v>
                  </c:pt>
                  <c:pt idx="5">
                    <c:v>Proteção de cultivos</c:v>
                  </c:pt>
                  <c:pt idx="6">
                    <c:v>Presença de animais na propriedade</c:v>
                  </c:pt>
                  <c:pt idx="7">
                    <c:v>Higiene e saúde</c:v>
                  </c:pt>
                  <c:pt idx="8">
                    <c:v>Capacitação</c:v>
                  </c:pt>
                  <c:pt idx="9">
                    <c:v>Transporte</c:v>
                  </c:pt>
                  <c:pt idx="10">
                    <c:v>Gestão de resíduos e de agentes contaminantes</c:v>
                  </c:pt>
                </c:lvl>
                <c:lvl>
                  <c:pt idx="0">
                    <c:v>1.</c:v>
                  </c:pt>
                  <c:pt idx="1">
                    <c:v>2.</c:v>
                  </c:pt>
                  <c:pt idx="2">
                    <c:v>3.</c:v>
                  </c:pt>
                  <c:pt idx="3">
                    <c:v>4.</c:v>
                  </c:pt>
                  <c:pt idx="4">
                    <c:v>5.</c:v>
                  </c:pt>
                  <c:pt idx="5">
                    <c:v>6.</c:v>
                  </c:pt>
                  <c:pt idx="6">
                    <c:v>7.</c:v>
                  </c:pt>
                  <c:pt idx="7">
                    <c:v>8.</c:v>
                  </c:pt>
                  <c:pt idx="8">
                    <c:v>11.</c:v>
                  </c:pt>
                  <c:pt idx="9">
                    <c:v>9.</c:v>
                  </c:pt>
                  <c:pt idx="10">
                    <c:v>10.</c:v>
                  </c:pt>
                </c:lvl>
              </c:multiLvlStrCache>
            </c:multiLvlStrRef>
          </c:cat>
          <c:val>
            <c:numRef>
              <c:f>('Resultados gráficos'!$C$4,'Resultados gráficos'!$C$7,'Resultados gráficos'!$C$9,'Resultados gráficos'!$C$14,'Resultados gráficos'!$C$20,'Resultados gráficos'!$C$26,'Resultados gráficos'!$C$35,'Resultados gráficos'!$C$37,'Resultados gráficos'!$C$47,'Resultados gráficos'!$C$41,'Resultados gráficos'!$C$43)</c:f>
              <c:numCache>
                <c:formatCode>General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3FBF-403B-AC35-1AF2C4B5ADF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1083520"/>
        <c:axId val="51208192"/>
      </c:radarChart>
      <c:catAx>
        <c:axId val="51083520"/>
        <c:scaling>
          <c:orientation val="minMax"/>
        </c:scaling>
        <c:delete val="0"/>
        <c:axPos val="b"/>
        <c:majorGridlines/>
        <c:numFmt formatCode="General" sourceLinked="0"/>
        <c:majorTickMark val="out"/>
        <c:minorTickMark val="none"/>
        <c:tickLblPos val="nextTo"/>
        <c:crossAx val="51208192"/>
        <c:crosses val="autoZero"/>
        <c:auto val="1"/>
        <c:lblAlgn val="ctr"/>
        <c:lblOffset val="100"/>
        <c:noMultiLvlLbl val="0"/>
      </c:catAx>
      <c:valAx>
        <c:axId val="51208192"/>
        <c:scaling>
          <c:orientation val="minMax"/>
          <c:max val="1"/>
          <c:min val="0"/>
        </c:scaling>
        <c:delete val="0"/>
        <c:axPos val="l"/>
        <c:majorGridlines>
          <c:spPr>
            <a:ln>
              <a:noFill/>
            </a:ln>
          </c:spPr>
        </c:majorGridlines>
        <c:numFmt formatCode="General" sourceLinked="1"/>
        <c:majorTickMark val="cross"/>
        <c:minorTickMark val="none"/>
        <c:tickLblPos val="nextTo"/>
        <c:crossAx val="51083520"/>
        <c:crosses val="autoZero"/>
        <c:crossBetween val="between"/>
      </c:valAx>
    </c:plotArea>
    <c:legend>
      <c:legendPos val="b"/>
      <c:layout/>
      <c:overlay val="0"/>
      <c:spPr>
        <a:noFill/>
      </c:spPr>
    </c:legend>
    <c:plotVisOnly val="1"/>
    <c:dispBlanksAs val="gap"/>
    <c:showDLblsOverMax val="0"/>
  </c:chart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>
                <a:solidFill>
                  <a:schemeClr val="accent1"/>
                </a:solidFill>
              </a:defRPr>
            </a:pPr>
            <a:r>
              <a:rPr lang="en-US">
                <a:solidFill>
                  <a:schemeClr val="accent1"/>
                </a:solidFill>
              </a:rPr>
              <a:t>Trabalhador</a:t>
            </a:r>
          </a:p>
        </c:rich>
      </c:tx>
      <c:layout/>
      <c:overlay val="0"/>
    </c:title>
    <c:autoTitleDeleted val="0"/>
    <c:plotArea>
      <c:layout/>
      <c:radarChart>
        <c:radarStyle val="marker"/>
        <c:varyColors val="0"/>
        <c:ser>
          <c:idx val="0"/>
          <c:order val="0"/>
          <c:tx>
            <c:v>Trabalhador</c:v>
          </c:tx>
          <c:marker>
            <c:symbol val="none"/>
          </c:marker>
          <c:cat>
            <c:multiLvlStrRef>
              <c:f>('Resultados gráficos'!$A$4:$B$4,'Resultados gráficos'!$A$7:$B$7,'Resultados gráficos'!$A$9:$B$9,'Resultados gráficos'!$A$14:$B$14,'Resultados gráficos'!$A$20:$B$20,'Resultados gráficos'!$A$26:$B$26,'Resultados gráficos'!$A$35:$B$35,'Resultados gráficos'!$A$37:$B$37,'Resultados gráficos'!$A$47:$B$47,'Resultados gráficos'!$A$41:$B$41,'Resultados gráficos'!$A$43:$B$43)</c:f>
              <c:multiLvlStrCache>
                <c:ptCount val="11"/>
                <c:lvl>
                  <c:pt idx="0">
                    <c:v>Histórico e manejo da propriedade</c:v>
                  </c:pt>
                  <c:pt idx="1">
                    <c:v>Material de propagação</c:v>
                  </c:pt>
                  <c:pt idx="2">
                    <c:v>Gestão do solo e outros substratos</c:v>
                  </c:pt>
                  <c:pt idx="3">
                    <c:v>Fertilização</c:v>
                  </c:pt>
                  <c:pt idx="4">
                    <c:v>Gestão da água</c:v>
                  </c:pt>
                  <c:pt idx="5">
                    <c:v>Proteção de cultivos</c:v>
                  </c:pt>
                  <c:pt idx="6">
                    <c:v>Presença de animais na propriedade</c:v>
                  </c:pt>
                  <c:pt idx="7">
                    <c:v>Higiene e saúde</c:v>
                  </c:pt>
                  <c:pt idx="8">
                    <c:v>Capacitação</c:v>
                  </c:pt>
                  <c:pt idx="9">
                    <c:v>Transporte</c:v>
                  </c:pt>
                  <c:pt idx="10">
                    <c:v>Gestão de resíduos e de agentes contaminantes</c:v>
                  </c:pt>
                </c:lvl>
                <c:lvl>
                  <c:pt idx="0">
                    <c:v>1.</c:v>
                  </c:pt>
                  <c:pt idx="1">
                    <c:v>2.</c:v>
                  </c:pt>
                  <c:pt idx="2">
                    <c:v>3.</c:v>
                  </c:pt>
                  <c:pt idx="3">
                    <c:v>4.</c:v>
                  </c:pt>
                  <c:pt idx="4">
                    <c:v>5.</c:v>
                  </c:pt>
                  <c:pt idx="5">
                    <c:v>6.</c:v>
                  </c:pt>
                  <c:pt idx="6">
                    <c:v>7.</c:v>
                  </c:pt>
                  <c:pt idx="7">
                    <c:v>8.</c:v>
                  </c:pt>
                  <c:pt idx="8">
                    <c:v>11.</c:v>
                  </c:pt>
                  <c:pt idx="9">
                    <c:v>9.</c:v>
                  </c:pt>
                  <c:pt idx="10">
                    <c:v>10.</c:v>
                  </c:pt>
                </c:lvl>
              </c:multiLvlStrCache>
            </c:multiLvlStrRef>
          </c:cat>
          <c:val>
            <c:numRef>
              <c:f>('Resultados gráficos'!$D$4,'Resultados gráficos'!$D$7,'Resultados gráficos'!$D$9,'Resultados gráficos'!$D$14,'Resultados gráficos'!$D$20,'Resultados gráficos'!$D$26,'Resultados gráficos'!$D$35,'Resultados gráficos'!$D$37,'Resultados gráficos'!$D$47,'Resultados gráficos'!$D$41,'Resultados gráficos'!$D$43)</c:f>
              <c:numCache>
                <c:formatCode>General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16C5-414C-B041-04413F15EE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1340800"/>
        <c:axId val="51342336"/>
      </c:radarChart>
      <c:catAx>
        <c:axId val="51340800"/>
        <c:scaling>
          <c:orientation val="minMax"/>
        </c:scaling>
        <c:delete val="0"/>
        <c:axPos val="b"/>
        <c:majorGridlines/>
        <c:numFmt formatCode="General" sourceLinked="0"/>
        <c:majorTickMark val="out"/>
        <c:minorTickMark val="none"/>
        <c:tickLblPos val="nextTo"/>
        <c:crossAx val="51342336"/>
        <c:crosses val="autoZero"/>
        <c:auto val="1"/>
        <c:lblAlgn val="ctr"/>
        <c:lblOffset val="100"/>
        <c:noMultiLvlLbl val="0"/>
      </c:catAx>
      <c:valAx>
        <c:axId val="51342336"/>
        <c:scaling>
          <c:orientation val="minMax"/>
          <c:max val="1"/>
          <c:min val="0"/>
        </c:scaling>
        <c:delete val="0"/>
        <c:axPos val="l"/>
        <c:majorGridlines>
          <c:spPr>
            <a:ln>
              <a:noFill/>
            </a:ln>
          </c:spPr>
        </c:majorGridlines>
        <c:numFmt formatCode="General" sourceLinked="1"/>
        <c:majorTickMark val="cross"/>
        <c:minorTickMark val="none"/>
        <c:tickLblPos val="nextTo"/>
        <c:crossAx val="51340800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39229034704988475"/>
          <c:y val="0.87021774318753331"/>
          <c:w val="0.23006346075901152"/>
          <c:h val="0.10758645077118775"/>
        </c:manualLayout>
      </c:layout>
      <c:overlay val="0"/>
    </c:legend>
    <c:plotVisOnly val="1"/>
    <c:dispBlanksAs val="gap"/>
    <c:showDLblsOverMax val="0"/>
  </c:chart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>
                <a:solidFill>
                  <a:srgbClr val="FF0000"/>
                </a:solidFill>
              </a:defRPr>
            </a:pPr>
            <a:r>
              <a:rPr lang="en-US">
                <a:solidFill>
                  <a:srgbClr val="FF0000"/>
                </a:solidFill>
              </a:rPr>
              <a:t>Inocuidade</a:t>
            </a:r>
          </a:p>
        </c:rich>
      </c:tx>
      <c:layout/>
      <c:overlay val="0"/>
    </c:title>
    <c:autoTitleDeleted val="0"/>
    <c:plotArea>
      <c:layout/>
      <c:radarChart>
        <c:radarStyle val="marker"/>
        <c:varyColors val="0"/>
        <c:ser>
          <c:idx val="0"/>
          <c:order val="0"/>
          <c:tx>
            <c:v>Inocuidade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multiLvlStrRef>
              <c:f>('Resultados gráficos'!$A$4:$B$4,'Resultados gráficos'!$A$7:$B$7,'Resultados gráficos'!$A$9:$B$9,'Resultados gráficos'!$A$14:$B$14,'Resultados gráficos'!$A$20:$B$20,'Resultados gráficos'!$A$26:$B$26,'Resultados gráficos'!$A$35:$B$35,'Resultados gráficos'!$A$37:$B$37,'Resultados gráficos'!$A$47:$B$47,'Resultados gráficos'!$A$41:$B$41,'Resultados gráficos'!$A$43:$B$43)</c:f>
              <c:multiLvlStrCache>
                <c:ptCount val="11"/>
                <c:lvl>
                  <c:pt idx="0">
                    <c:v>Histórico e manejo da propriedade</c:v>
                  </c:pt>
                  <c:pt idx="1">
                    <c:v>Material de propagação</c:v>
                  </c:pt>
                  <c:pt idx="2">
                    <c:v>Gestão do solo e outros substratos</c:v>
                  </c:pt>
                  <c:pt idx="3">
                    <c:v>Fertilização</c:v>
                  </c:pt>
                  <c:pt idx="4">
                    <c:v>Gestão da água</c:v>
                  </c:pt>
                  <c:pt idx="5">
                    <c:v>Proteção de cultivos</c:v>
                  </c:pt>
                  <c:pt idx="6">
                    <c:v>Presença de animais na propriedade</c:v>
                  </c:pt>
                  <c:pt idx="7">
                    <c:v>Higiene e saúde</c:v>
                  </c:pt>
                  <c:pt idx="8">
                    <c:v>Capacitação</c:v>
                  </c:pt>
                  <c:pt idx="9">
                    <c:v>Transporte</c:v>
                  </c:pt>
                  <c:pt idx="10">
                    <c:v>Gestão de resíduos e de agentes contaminantes</c:v>
                  </c:pt>
                </c:lvl>
                <c:lvl>
                  <c:pt idx="0">
                    <c:v>1.</c:v>
                  </c:pt>
                  <c:pt idx="1">
                    <c:v>2.</c:v>
                  </c:pt>
                  <c:pt idx="2">
                    <c:v>3.</c:v>
                  </c:pt>
                  <c:pt idx="3">
                    <c:v>4.</c:v>
                  </c:pt>
                  <c:pt idx="4">
                    <c:v>5.</c:v>
                  </c:pt>
                  <c:pt idx="5">
                    <c:v>6.</c:v>
                  </c:pt>
                  <c:pt idx="6">
                    <c:v>7.</c:v>
                  </c:pt>
                  <c:pt idx="7">
                    <c:v>8.</c:v>
                  </c:pt>
                  <c:pt idx="8">
                    <c:v>11.</c:v>
                  </c:pt>
                  <c:pt idx="9">
                    <c:v>9.</c:v>
                  </c:pt>
                  <c:pt idx="10">
                    <c:v>10.</c:v>
                  </c:pt>
                </c:lvl>
              </c:multiLvlStrCache>
            </c:multiLvlStrRef>
          </c:cat>
          <c:val>
            <c:numRef>
              <c:f>('Resultados gráficos'!$E$4,'Resultados gráficos'!$E$7,'Resultados gráficos'!$E$9,'Resultados gráficos'!$E$14,'Resultados gráficos'!$E$20,'Resultados gráficos'!$E$26,'Resultados gráficos'!$E$35,'Resultados gráficos'!$E$37,'Resultados gráficos'!$E$47,'Resultados gráficos'!$E$41,'Resultados gráficos'!$E$43)</c:f>
              <c:numCache>
                <c:formatCode>General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70D9-46E7-8464-5933FDD154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3305728"/>
        <c:axId val="53307264"/>
      </c:radarChart>
      <c:catAx>
        <c:axId val="53305728"/>
        <c:scaling>
          <c:orientation val="minMax"/>
        </c:scaling>
        <c:delete val="0"/>
        <c:axPos val="b"/>
        <c:majorGridlines/>
        <c:numFmt formatCode="General" sourceLinked="0"/>
        <c:majorTickMark val="out"/>
        <c:minorTickMark val="none"/>
        <c:tickLblPos val="nextTo"/>
        <c:crossAx val="53307264"/>
        <c:crosses val="autoZero"/>
        <c:auto val="1"/>
        <c:lblAlgn val="ctr"/>
        <c:lblOffset val="100"/>
        <c:noMultiLvlLbl val="0"/>
      </c:catAx>
      <c:valAx>
        <c:axId val="53307264"/>
        <c:scaling>
          <c:orientation val="minMax"/>
          <c:max val="1"/>
          <c:min val="0"/>
        </c:scaling>
        <c:delete val="0"/>
        <c:axPos val="l"/>
        <c:majorGridlines>
          <c:spPr>
            <a:ln>
              <a:noFill/>
            </a:ln>
          </c:spPr>
        </c:majorGridlines>
        <c:numFmt formatCode="General" sourceLinked="1"/>
        <c:majorTickMark val="cross"/>
        <c:minorTickMark val="none"/>
        <c:tickLblPos val="nextTo"/>
        <c:crossAx val="53305728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>
                <a:solidFill>
                  <a:schemeClr val="accent2"/>
                </a:solidFill>
              </a:defRPr>
            </a:pPr>
            <a:r>
              <a:rPr lang="en-US">
                <a:solidFill>
                  <a:schemeClr val="accent2"/>
                </a:solidFill>
              </a:rPr>
              <a:t>Econômicos</a:t>
            </a:r>
          </a:p>
        </c:rich>
      </c:tx>
      <c:layout/>
      <c:overlay val="0"/>
    </c:title>
    <c:autoTitleDeleted val="0"/>
    <c:plotArea>
      <c:layout/>
      <c:radarChart>
        <c:radarStyle val="marker"/>
        <c:varyColors val="0"/>
        <c:ser>
          <c:idx val="0"/>
          <c:order val="0"/>
          <c:tx>
            <c:v>Econômicos</c:v>
          </c:tx>
          <c:spPr>
            <a:ln>
              <a:solidFill>
                <a:schemeClr val="accent6">
                  <a:lumMod val="75000"/>
                </a:schemeClr>
              </a:solidFill>
            </a:ln>
          </c:spPr>
          <c:marker>
            <c:symbol val="none"/>
          </c:marker>
          <c:cat>
            <c:multiLvlStrRef>
              <c:f>('Resultados gráficos'!$A$4:$B$4,'Resultados gráficos'!$A$7:$B$7,'Resultados gráficos'!$A$9:$B$9,'Resultados gráficos'!$A$14:$B$14,'Resultados gráficos'!$A$20:$B$20,'Resultados gráficos'!$A$26:$B$26,'Resultados gráficos'!$A$35:$B$35,'Resultados gráficos'!$A$37:$B$37,'Resultados gráficos'!$A$47:$B$47,'Resultados gráficos'!$A$41:$B$41,'Resultados gráficos'!$A$43:$B$43)</c:f>
              <c:multiLvlStrCache>
                <c:ptCount val="11"/>
                <c:lvl>
                  <c:pt idx="0">
                    <c:v>Histórico e manejo da propriedade</c:v>
                  </c:pt>
                  <c:pt idx="1">
                    <c:v>Material de propagação</c:v>
                  </c:pt>
                  <c:pt idx="2">
                    <c:v>Gestão do solo e outros substratos</c:v>
                  </c:pt>
                  <c:pt idx="3">
                    <c:v>Fertilização</c:v>
                  </c:pt>
                  <c:pt idx="4">
                    <c:v>Gestão da água</c:v>
                  </c:pt>
                  <c:pt idx="5">
                    <c:v>Proteção de cultivos</c:v>
                  </c:pt>
                  <c:pt idx="6">
                    <c:v>Presença de animais na propriedade</c:v>
                  </c:pt>
                  <c:pt idx="7">
                    <c:v>Higiene e saúde</c:v>
                  </c:pt>
                  <c:pt idx="8">
                    <c:v>Capacitação</c:v>
                  </c:pt>
                  <c:pt idx="9">
                    <c:v>Transporte</c:v>
                  </c:pt>
                  <c:pt idx="10">
                    <c:v>Gestão de resíduos e de agentes contaminantes</c:v>
                  </c:pt>
                </c:lvl>
                <c:lvl>
                  <c:pt idx="0">
                    <c:v>1.</c:v>
                  </c:pt>
                  <c:pt idx="1">
                    <c:v>2.</c:v>
                  </c:pt>
                  <c:pt idx="2">
                    <c:v>3.</c:v>
                  </c:pt>
                  <c:pt idx="3">
                    <c:v>4.</c:v>
                  </c:pt>
                  <c:pt idx="4">
                    <c:v>5.</c:v>
                  </c:pt>
                  <c:pt idx="5">
                    <c:v>6.</c:v>
                  </c:pt>
                  <c:pt idx="6">
                    <c:v>7.</c:v>
                  </c:pt>
                  <c:pt idx="7">
                    <c:v>8.</c:v>
                  </c:pt>
                  <c:pt idx="8">
                    <c:v>11.</c:v>
                  </c:pt>
                  <c:pt idx="9">
                    <c:v>9.</c:v>
                  </c:pt>
                  <c:pt idx="10">
                    <c:v>10.</c:v>
                  </c:pt>
                </c:lvl>
              </c:multiLvlStrCache>
            </c:multiLvlStrRef>
          </c:cat>
          <c:val>
            <c:numRef>
              <c:f>('Resultados gráficos'!$F$4,'Resultados gráficos'!$F$7,'Resultados gráficos'!$F$9,'Resultados gráficos'!$F$14,'Resultados gráficos'!$F$20,'Resultados gráficos'!$F$26,'Resultados gráficos'!$F$35,'Resultados gráficos'!$F$37,'Resultados gráficos'!$F$47,'Resultados gráficos'!$F$41,'Resultados gráficos'!$F$43)</c:f>
              <c:numCache>
                <c:formatCode>General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590B-44C9-9724-B0CAF9029BB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5429760"/>
        <c:axId val="70967296"/>
      </c:radarChart>
      <c:catAx>
        <c:axId val="55429760"/>
        <c:scaling>
          <c:orientation val="minMax"/>
        </c:scaling>
        <c:delete val="0"/>
        <c:axPos val="b"/>
        <c:majorGridlines/>
        <c:numFmt formatCode="General" sourceLinked="0"/>
        <c:majorTickMark val="out"/>
        <c:minorTickMark val="none"/>
        <c:tickLblPos val="nextTo"/>
        <c:crossAx val="70967296"/>
        <c:crosses val="autoZero"/>
        <c:auto val="1"/>
        <c:lblAlgn val="ctr"/>
        <c:lblOffset val="100"/>
        <c:noMultiLvlLbl val="0"/>
      </c:catAx>
      <c:valAx>
        <c:axId val="70967296"/>
        <c:scaling>
          <c:orientation val="minMax"/>
          <c:max val="1"/>
          <c:min val="0"/>
        </c:scaling>
        <c:delete val="0"/>
        <c:axPos val="l"/>
        <c:majorGridlines>
          <c:spPr>
            <a:ln>
              <a:noFill/>
            </a:ln>
          </c:spPr>
        </c:majorGridlines>
        <c:numFmt formatCode="General" sourceLinked="1"/>
        <c:majorTickMark val="cross"/>
        <c:minorTickMark val="none"/>
        <c:tickLblPos val="nextTo"/>
        <c:crossAx val="55429760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image" Target="../media/image1.jpg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28575</xdr:colOff>
      <xdr:row>0</xdr:row>
      <xdr:rowOff>1333500</xdr:rowOff>
    </xdr:to>
    <xdr:pic>
      <xdr:nvPicPr>
        <xdr:cNvPr id="4" name="Imagen 3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6553200" cy="13335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4</xdr:col>
      <xdr:colOff>0</xdr:colOff>
      <xdr:row>0</xdr:row>
      <xdr:rowOff>1248218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6134100" cy="1248218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54</xdr:row>
      <xdr:rowOff>60133</xdr:rowOff>
    </xdr:from>
    <xdr:to>
      <xdr:col>8</xdr:col>
      <xdr:colOff>357186</xdr:colOff>
      <xdr:row>85</xdr:row>
      <xdr:rowOff>49654</xdr:rowOff>
    </xdr:to>
    <xdr:graphicFrame macro="">
      <xdr:nvGraphicFramePr>
        <xdr:cNvPr id="3" name="Gráfico 2">
          <a:extLst>
            <a:ext uri="{FF2B5EF4-FFF2-40B4-BE49-F238E27FC236}">
              <a16:creationId xmlns="" xmlns:a16="http://schemas.microsoft.com/office/drawing/2014/main" id="{00000000-0008-0000-03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552450</xdr:colOff>
      <xdr:row>54</xdr:row>
      <xdr:rowOff>40813</xdr:rowOff>
    </xdr:from>
    <xdr:to>
      <xdr:col>17</xdr:col>
      <xdr:colOff>33180</xdr:colOff>
      <xdr:row>72</xdr:row>
      <xdr:rowOff>44895</xdr:rowOff>
    </xdr:to>
    <xdr:graphicFrame macro="">
      <xdr:nvGraphicFramePr>
        <xdr:cNvPr id="4" name="Gráfico 3">
          <a:extLst>
            <a:ext uri="{FF2B5EF4-FFF2-40B4-BE49-F238E27FC236}">
              <a16:creationId xmlns="" xmlns:a16="http://schemas.microsoft.com/office/drawing/2014/main" id="{00000000-0008-0000-03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17</xdr:col>
      <xdr:colOff>180974</xdr:colOff>
      <xdr:row>54</xdr:row>
      <xdr:rowOff>40811</xdr:rowOff>
    </xdr:from>
    <xdr:to>
      <xdr:col>25</xdr:col>
      <xdr:colOff>485775</xdr:colOff>
      <xdr:row>72</xdr:row>
      <xdr:rowOff>44892</xdr:rowOff>
    </xdr:to>
    <xdr:graphicFrame macro="">
      <xdr:nvGraphicFramePr>
        <xdr:cNvPr id="7" name="Gráfico 6">
          <a:extLst>
            <a:ext uri="{FF2B5EF4-FFF2-40B4-BE49-F238E27FC236}">
              <a16:creationId xmlns="" xmlns:a16="http://schemas.microsoft.com/office/drawing/2014/main" id="{00000000-0008-0000-0300-000007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561975</xdr:colOff>
      <xdr:row>72</xdr:row>
      <xdr:rowOff>176884</xdr:rowOff>
    </xdr:from>
    <xdr:to>
      <xdr:col>17</xdr:col>
      <xdr:colOff>44135</xdr:colOff>
      <xdr:row>90</xdr:row>
      <xdr:rowOff>51696</xdr:rowOff>
    </xdr:to>
    <xdr:graphicFrame macro="">
      <xdr:nvGraphicFramePr>
        <xdr:cNvPr id="8" name="Gráfico 7">
          <a:extLst>
            <a:ext uri="{FF2B5EF4-FFF2-40B4-BE49-F238E27FC236}">
              <a16:creationId xmlns="" xmlns:a16="http://schemas.microsoft.com/office/drawing/2014/main" id="{00000000-0008-0000-0300-000008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186417</xdr:colOff>
      <xdr:row>72</xdr:row>
      <xdr:rowOff>163277</xdr:rowOff>
    </xdr:from>
    <xdr:to>
      <xdr:col>25</xdr:col>
      <xdr:colOff>491218</xdr:colOff>
      <xdr:row>90</xdr:row>
      <xdr:rowOff>54418</xdr:rowOff>
    </xdr:to>
    <xdr:graphicFrame macro="">
      <xdr:nvGraphicFramePr>
        <xdr:cNvPr id="9" name="Gráfico 8">
          <a:extLst>
            <a:ext uri="{FF2B5EF4-FFF2-40B4-BE49-F238E27FC236}">
              <a16:creationId xmlns="" xmlns:a16="http://schemas.microsoft.com/office/drawing/2014/main" id="{00000000-0008-0000-0300-000009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 editAs="oneCell">
    <xdr:from>
      <xdr:col>3</xdr:col>
      <xdr:colOff>9525</xdr:colOff>
      <xdr:row>0</xdr:row>
      <xdr:rowOff>0</xdr:rowOff>
    </xdr:from>
    <xdr:to>
      <xdr:col>10</xdr:col>
      <xdr:colOff>0</xdr:colOff>
      <xdr:row>0</xdr:row>
      <xdr:rowOff>1212683</xdr:rowOff>
    </xdr:to>
    <xdr:pic>
      <xdr:nvPicPr>
        <xdr:cNvPr id="15" name="Imagen 14"/>
        <xdr:cNvPicPr>
          <a:picLocks noChangeAspect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572250" y="0"/>
          <a:ext cx="5972175" cy="1212683"/>
        </a:xfrm>
        <a:prstGeom prst="rect">
          <a:avLst/>
        </a:prstGeom>
      </xdr:spPr>
    </xdr:pic>
    <xdr:clientData/>
  </xdr:twoCellAnchor>
  <xdr:twoCellAnchor editAs="oneCell">
    <xdr:from>
      <xdr:col>10</xdr:col>
      <xdr:colOff>15875</xdr:colOff>
      <xdr:row>0</xdr:row>
      <xdr:rowOff>0</xdr:rowOff>
    </xdr:from>
    <xdr:to>
      <xdr:col>20</xdr:col>
      <xdr:colOff>0</xdr:colOff>
      <xdr:row>0</xdr:row>
      <xdr:rowOff>1321224</xdr:rowOff>
    </xdr:to>
    <xdr:pic>
      <xdr:nvPicPr>
        <xdr:cNvPr id="16" name="Imagen 15"/>
        <xdr:cNvPicPr>
          <a:picLocks noChangeAspect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541250" y="0"/>
          <a:ext cx="6492875" cy="1321224"/>
        </a:xfrm>
        <a:prstGeom prst="rect">
          <a:avLst/>
        </a:prstGeom>
      </xdr:spPr>
    </xdr:pic>
    <xdr:clientData/>
  </xdr:twoCellAnchor>
  <xdr:twoCellAnchor editAs="oneCell">
    <xdr:from>
      <xdr:col>20</xdr:col>
      <xdr:colOff>15875</xdr:colOff>
      <xdr:row>0</xdr:row>
      <xdr:rowOff>0</xdr:rowOff>
    </xdr:from>
    <xdr:to>
      <xdr:col>30</xdr:col>
      <xdr:colOff>0</xdr:colOff>
      <xdr:row>0</xdr:row>
      <xdr:rowOff>1321224</xdr:rowOff>
    </xdr:to>
    <xdr:pic>
      <xdr:nvPicPr>
        <xdr:cNvPr id="18" name="Imagen 17"/>
        <xdr:cNvPicPr>
          <a:picLocks noChangeAspect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50000" y="0"/>
          <a:ext cx="6492875" cy="1321224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2</xdr:col>
      <xdr:colOff>1020535</xdr:colOff>
      <xdr:row>0</xdr:row>
      <xdr:rowOff>1332983</xdr:rowOff>
    </xdr:to>
    <xdr:pic>
      <xdr:nvPicPr>
        <xdr:cNvPr id="19" name="Imagen 18"/>
        <xdr:cNvPicPr>
          <a:picLocks noChangeAspect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6558642" cy="1332983"/>
        </a:xfrm>
        <a:prstGeom prst="rect">
          <a:avLst/>
        </a:prstGeom>
      </xdr:spPr>
    </xdr:pic>
    <xdr:clientData/>
  </xdr:twoCellAnchor>
  <xdr:twoCellAnchor editAs="oneCell">
    <xdr:from>
      <xdr:col>3</xdr:col>
      <xdr:colOff>13607</xdr:colOff>
      <xdr:row>0</xdr:row>
      <xdr:rowOff>0</xdr:rowOff>
    </xdr:from>
    <xdr:to>
      <xdr:col>10</xdr:col>
      <xdr:colOff>4082</xdr:colOff>
      <xdr:row>0</xdr:row>
      <xdr:rowOff>1319893</xdr:rowOff>
    </xdr:to>
    <xdr:pic>
      <xdr:nvPicPr>
        <xdr:cNvPr id="20" name="Imagen 19"/>
        <xdr:cNvPicPr>
          <a:picLocks noChangeAspect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572250" y="0"/>
          <a:ext cx="5964011" cy="1319893"/>
        </a:xfrm>
        <a:prstGeom prst="rect">
          <a:avLst/>
        </a:prstGeom>
      </xdr:spPr>
    </xdr:pic>
    <xdr:clientData/>
  </xdr:twoCellAnchor>
  <xdr:twoCellAnchor editAs="oneCell">
    <xdr:from>
      <xdr:col>10</xdr:col>
      <xdr:colOff>9071</xdr:colOff>
      <xdr:row>0</xdr:row>
      <xdr:rowOff>0</xdr:rowOff>
    </xdr:from>
    <xdr:to>
      <xdr:col>19</xdr:col>
      <xdr:colOff>646339</xdr:colOff>
      <xdr:row>0</xdr:row>
      <xdr:rowOff>1321224</xdr:rowOff>
    </xdr:to>
    <xdr:pic>
      <xdr:nvPicPr>
        <xdr:cNvPr id="21" name="Imagen 20"/>
        <xdr:cNvPicPr>
          <a:picLocks noChangeAspect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541250" y="0"/>
          <a:ext cx="6515553" cy="1321224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4</xdr:col>
      <xdr:colOff>2828924</xdr:colOff>
      <xdr:row>0</xdr:row>
      <xdr:rowOff>1885894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9267824" cy="1885894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5</xdr:col>
      <xdr:colOff>0</xdr:colOff>
      <xdr:row>0</xdr:row>
      <xdr:rowOff>1666874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8191500" cy="1666874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4</xdr:col>
      <xdr:colOff>590549</xdr:colOff>
      <xdr:row>0</xdr:row>
      <xdr:rowOff>1703748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8372474" cy="170374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2"/>
  <sheetViews>
    <sheetView view="pageLayout" zoomScale="80" zoomScaleNormal="100" zoomScalePageLayoutView="80" workbookViewId="0">
      <selection activeCell="A8" sqref="A8"/>
    </sheetView>
  </sheetViews>
  <sheetFormatPr defaultColWidth="9.140625" defaultRowHeight="15" x14ac:dyDescent="0.25"/>
  <cols>
    <col min="1" max="1" width="91.28515625" style="149" customWidth="1"/>
    <col min="2" max="16384" width="9.140625" style="149"/>
  </cols>
  <sheetData>
    <row r="1" spans="1:1" ht="108.75" customHeight="1" x14ac:dyDescent="0.25"/>
    <row r="2" spans="1:1" hidden="1" x14ac:dyDescent="0.25">
      <c r="A2" s="150"/>
    </row>
    <row r="3" spans="1:1" x14ac:dyDescent="0.25">
      <c r="A3" s="156"/>
    </row>
    <row r="4" spans="1:1" ht="45.75" customHeight="1" x14ac:dyDescent="0.25">
      <c r="A4" s="155" t="s">
        <v>428</v>
      </c>
    </row>
    <row r="5" spans="1:1" hidden="1" x14ac:dyDescent="0.25">
      <c r="A5" s="151"/>
    </row>
    <row r="6" spans="1:1" x14ac:dyDescent="0.25">
      <c r="A6" s="154"/>
    </row>
    <row r="7" spans="1:1" ht="21" customHeight="1" x14ac:dyDescent="0.25">
      <c r="A7" s="152" t="s">
        <v>429</v>
      </c>
    </row>
    <row r="8" spans="1:1" ht="114.75" customHeight="1" x14ac:dyDescent="0.25">
      <c r="A8" s="153" t="s">
        <v>430</v>
      </c>
    </row>
    <row r="9" spans="1:1" ht="22.5" customHeight="1" x14ac:dyDescent="0.25">
      <c r="A9" s="152" t="s">
        <v>431</v>
      </c>
    </row>
    <row r="10" spans="1:1" ht="281.25" customHeight="1" x14ac:dyDescent="0.25">
      <c r="A10" s="153" t="s">
        <v>432</v>
      </c>
    </row>
    <row r="11" spans="1:1" ht="22.5" customHeight="1" x14ac:dyDescent="0.25">
      <c r="A11" s="152" t="s">
        <v>230</v>
      </c>
    </row>
    <row r="12" spans="1:1" ht="87" customHeight="1" x14ac:dyDescent="0.25">
      <c r="A12" s="193" t="s">
        <v>476</v>
      </c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87"/>
  <sheetViews>
    <sheetView view="pageLayout" zoomScaleNormal="100" workbookViewId="0">
      <selection activeCell="C7" sqref="C7:D177"/>
    </sheetView>
  </sheetViews>
  <sheetFormatPr defaultColWidth="9.140625" defaultRowHeight="15" x14ac:dyDescent="0.25"/>
  <cols>
    <col min="2" max="2" width="59.28515625" customWidth="1"/>
    <col min="3" max="3" width="9" customWidth="1"/>
    <col min="4" max="4" width="8.28515625" customWidth="1"/>
  </cols>
  <sheetData>
    <row r="1" spans="1:4" ht="105.75" customHeight="1" x14ac:dyDescent="0.25"/>
    <row r="2" spans="1:4" ht="18.75" x14ac:dyDescent="0.25">
      <c r="A2" s="219" t="s">
        <v>437</v>
      </c>
      <c r="B2" s="219"/>
      <c r="C2" s="219"/>
      <c r="D2" s="219"/>
    </row>
    <row r="3" spans="1:4" x14ac:dyDescent="0.25">
      <c r="A3" t="s">
        <v>438</v>
      </c>
    </row>
    <row r="4" spans="1:4" ht="15.75" x14ac:dyDescent="0.25">
      <c r="A4" s="185" t="s">
        <v>256</v>
      </c>
      <c r="B4" s="183"/>
      <c r="C4" s="182" t="s">
        <v>439</v>
      </c>
      <c r="D4" s="184"/>
    </row>
    <row r="5" spans="1:4" ht="30" customHeight="1" thickBot="1" x14ac:dyDescent="0.3">
      <c r="A5" s="87" t="s">
        <v>2</v>
      </c>
      <c r="B5" s="179" t="s">
        <v>257</v>
      </c>
      <c r="C5" s="180" t="s">
        <v>440</v>
      </c>
      <c r="D5" s="181" t="s">
        <v>441</v>
      </c>
    </row>
    <row r="6" spans="1:4" ht="30" customHeight="1" thickBot="1" x14ac:dyDescent="0.3">
      <c r="A6" s="7" t="s">
        <v>4</v>
      </c>
      <c r="B6" s="9" t="s">
        <v>258</v>
      </c>
      <c r="C6" s="38"/>
      <c r="D6" s="43"/>
    </row>
    <row r="7" spans="1:4" ht="30" customHeight="1" thickBot="1" x14ac:dyDescent="0.3">
      <c r="A7" s="1" t="s">
        <v>5</v>
      </c>
      <c r="B7" s="4" t="s">
        <v>259</v>
      </c>
      <c r="C7" s="44"/>
      <c r="D7" s="45"/>
    </row>
    <row r="8" spans="1:4" ht="45.75" customHeight="1" thickBot="1" x14ac:dyDescent="0.3">
      <c r="A8" s="1" t="s">
        <v>7</v>
      </c>
      <c r="B8" s="4" t="s">
        <v>260</v>
      </c>
      <c r="C8" s="44"/>
      <c r="D8" s="45"/>
    </row>
    <row r="9" spans="1:4" ht="60" customHeight="1" thickBot="1" x14ac:dyDescent="0.3">
      <c r="A9" s="66" t="s">
        <v>9</v>
      </c>
      <c r="B9" s="4" t="s">
        <v>261</v>
      </c>
      <c r="C9" s="44"/>
      <c r="D9" s="45"/>
    </row>
    <row r="10" spans="1:4" ht="30" customHeight="1" thickBot="1" x14ac:dyDescent="0.3">
      <c r="A10" s="70" t="s">
        <v>10</v>
      </c>
      <c r="B10" s="69" t="s">
        <v>262</v>
      </c>
      <c r="C10" s="36"/>
      <c r="D10" s="46"/>
    </row>
    <row r="11" spans="1:4" ht="46.5" customHeight="1" thickBot="1" x14ac:dyDescent="0.3">
      <c r="A11" s="66" t="s">
        <v>5</v>
      </c>
      <c r="B11" s="68" t="s">
        <v>263</v>
      </c>
      <c r="C11" s="44"/>
      <c r="D11" s="45"/>
    </row>
    <row r="12" spans="1:4" ht="30" customHeight="1" thickBot="1" x14ac:dyDescent="0.3">
      <c r="A12" s="125" t="s">
        <v>11</v>
      </c>
      <c r="B12" s="115" t="s">
        <v>264</v>
      </c>
      <c r="C12" s="89"/>
      <c r="D12" s="90"/>
    </row>
    <row r="13" spans="1:4" ht="30" customHeight="1" thickBot="1" x14ac:dyDescent="0.3">
      <c r="A13" s="70" t="s">
        <v>13</v>
      </c>
      <c r="B13" s="69" t="s">
        <v>265</v>
      </c>
      <c r="C13" s="36"/>
      <c r="D13" s="46"/>
    </row>
    <row r="14" spans="1:4" ht="30" customHeight="1" thickBot="1" x14ac:dyDescent="0.3">
      <c r="A14" s="66" t="s">
        <v>5</v>
      </c>
      <c r="B14" s="68" t="s">
        <v>266</v>
      </c>
      <c r="C14" s="44"/>
      <c r="D14" s="45"/>
    </row>
    <row r="15" spans="1:4" ht="30" customHeight="1" thickBot="1" x14ac:dyDescent="0.3">
      <c r="A15" s="87" t="s">
        <v>14</v>
      </c>
      <c r="B15" s="88" t="s">
        <v>267</v>
      </c>
      <c r="C15" s="89"/>
      <c r="D15" s="90"/>
    </row>
    <row r="16" spans="1:4" ht="30" customHeight="1" thickBot="1" x14ac:dyDescent="0.3">
      <c r="A16" s="70" t="s">
        <v>16</v>
      </c>
      <c r="B16" s="69" t="s">
        <v>268</v>
      </c>
      <c r="C16" s="36"/>
      <c r="D16" s="46"/>
    </row>
    <row r="17" spans="1:4" ht="30" customHeight="1" thickBot="1" x14ac:dyDescent="0.3">
      <c r="A17" s="66" t="s">
        <v>5</v>
      </c>
      <c r="B17" s="68" t="s">
        <v>269</v>
      </c>
      <c r="C17" s="44"/>
      <c r="D17" s="45"/>
    </row>
    <row r="18" spans="1:4" ht="30" customHeight="1" thickBot="1" x14ac:dyDescent="0.3">
      <c r="A18" s="7" t="s">
        <v>17</v>
      </c>
      <c r="B18" s="8" t="s">
        <v>270</v>
      </c>
      <c r="C18" s="36"/>
      <c r="D18" s="46"/>
    </row>
    <row r="19" spans="1:4" ht="30" customHeight="1" thickBot="1" x14ac:dyDescent="0.3">
      <c r="A19" s="1" t="s">
        <v>5</v>
      </c>
      <c r="B19" s="4" t="s">
        <v>271</v>
      </c>
      <c r="C19" s="44"/>
      <c r="D19" s="45"/>
    </row>
    <row r="20" spans="1:4" ht="30" customHeight="1" thickBot="1" x14ac:dyDescent="0.3">
      <c r="A20" s="1" t="s">
        <v>7</v>
      </c>
      <c r="B20" s="4" t="s">
        <v>272</v>
      </c>
      <c r="C20" s="44"/>
      <c r="D20" s="45"/>
    </row>
    <row r="21" spans="1:4" ht="30" customHeight="1" thickBot="1" x14ac:dyDescent="0.3">
      <c r="A21" s="1" t="s">
        <v>9</v>
      </c>
      <c r="B21" s="4" t="s">
        <v>273</v>
      </c>
      <c r="C21" s="44"/>
      <c r="D21" s="45"/>
    </row>
    <row r="22" spans="1:4" ht="30" customHeight="1" thickBot="1" x14ac:dyDescent="0.3">
      <c r="A22" s="1" t="s">
        <v>21</v>
      </c>
      <c r="B22" s="4" t="s">
        <v>274</v>
      </c>
      <c r="C22" s="44"/>
      <c r="D22" s="45"/>
    </row>
    <row r="23" spans="1:4" ht="30" customHeight="1" thickBot="1" x14ac:dyDescent="0.3">
      <c r="A23" s="1" t="s">
        <v>23</v>
      </c>
      <c r="B23" s="4" t="s">
        <v>275</v>
      </c>
      <c r="C23" s="44"/>
      <c r="D23" s="45"/>
    </row>
    <row r="24" spans="1:4" ht="44.25" customHeight="1" thickBot="1" x14ac:dyDescent="0.3">
      <c r="A24" s="1" t="s">
        <v>25</v>
      </c>
      <c r="B24" s="4" t="s">
        <v>276</v>
      </c>
      <c r="C24" s="44"/>
      <c r="D24" s="45"/>
    </row>
    <row r="25" spans="1:4" ht="45.75" customHeight="1" thickBot="1" x14ac:dyDescent="0.3">
      <c r="A25" s="1" t="s">
        <v>27</v>
      </c>
      <c r="B25" s="4" t="s">
        <v>277</v>
      </c>
      <c r="C25" s="44"/>
      <c r="D25" s="45"/>
    </row>
    <row r="26" spans="1:4" ht="30" customHeight="1" thickBot="1" x14ac:dyDescent="0.3">
      <c r="A26" s="1" t="s">
        <v>29</v>
      </c>
      <c r="B26" s="4" t="s">
        <v>278</v>
      </c>
      <c r="C26" s="44"/>
      <c r="D26" s="45"/>
    </row>
    <row r="27" spans="1:4" ht="30" customHeight="1" thickBot="1" x14ac:dyDescent="0.3">
      <c r="A27" s="1" t="s">
        <v>31</v>
      </c>
      <c r="B27" s="4" t="s">
        <v>279</v>
      </c>
      <c r="C27" s="44"/>
      <c r="D27" s="45"/>
    </row>
    <row r="28" spans="1:4" ht="30" customHeight="1" thickBot="1" x14ac:dyDescent="0.3">
      <c r="A28" s="7" t="s">
        <v>33</v>
      </c>
      <c r="B28" s="8" t="s">
        <v>251</v>
      </c>
      <c r="C28" s="36"/>
      <c r="D28" s="46"/>
    </row>
    <row r="29" spans="1:4" ht="30" customHeight="1" thickBot="1" x14ac:dyDescent="0.3">
      <c r="A29" s="1" t="s">
        <v>5</v>
      </c>
      <c r="B29" s="4" t="s">
        <v>280</v>
      </c>
      <c r="C29" s="44"/>
      <c r="D29" s="45"/>
    </row>
    <row r="30" spans="1:4" ht="30" customHeight="1" thickBot="1" x14ac:dyDescent="0.3">
      <c r="A30" s="1" t="s">
        <v>7</v>
      </c>
      <c r="B30" s="4" t="s">
        <v>281</v>
      </c>
      <c r="C30" s="44"/>
      <c r="D30" s="45"/>
    </row>
    <row r="31" spans="1:4" ht="30" customHeight="1" thickBot="1" x14ac:dyDescent="0.3">
      <c r="A31" s="1" t="s">
        <v>9</v>
      </c>
      <c r="B31" s="4" t="s">
        <v>282</v>
      </c>
      <c r="C31" s="44"/>
      <c r="D31" s="45"/>
    </row>
    <row r="32" spans="1:4" ht="44.25" customHeight="1" thickBot="1" x14ac:dyDescent="0.3">
      <c r="A32" s="1" t="s">
        <v>21</v>
      </c>
      <c r="B32" s="4" t="s">
        <v>283</v>
      </c>
      <c r="C32" s="44"/>
      <c r="D32" s="45"/>
    </row>
    <row r="33" spans="1:4" ht="30" customHeight="1" thickBot="1" x14ac:dyDescent="0.3">
      <c r="A33" s="1" t="s">
        <v>23</v>
      </c>
      <c r="B33" s="4" t="s">
        <v>284</v>
      </c>
      <c r="C33" s="44"/>
      <c r="D33" s="45"/>
    </row>
    <row r="34" spans="1:4" ht="30" customHeight="1" thickBot="1" x14ac:dyDescent="0.3">
      <c r="A34" s="1" t="s">
        <v>25</v>
      </c>
      <c r="B34" s="4" t="s">
        <v>285</v>
      </c>
      <c r="C34" s="44"/>
      <c r="D34" s="45"/>
    </row>
    <row r="35" spans="1:4" ht="30" customHeight="1" thickBot="1" x14ac:dyDescent="0.3">
      <c r="A35" s="1" t="s">
        <v>27</v>
      </c>
      <c r="B35" s="4" t="s">
        <v>286</v>
      </c>
      <c r="C35" s="44"/>
      <c r="D35" s="45"/>
    </row>
    <row r="36" spans="1:4" ht="30" customHeight="1" thickBot="1" x14ac:dyDescent="0.3">
      <c r="A36" s="1" t="s">
        <v>29</v>
      </c>
      <c r="B36" s="4" t="s">
        <v>287</v>
      </c>
      <c r="C36" s="44"/>
      <c r="D36" s="45"/>
    </row>
    <row r="37" spans="1:4" ht="30" customHeight="1" thickBot="1" x14ac:dyDescent="0.3">
      <c r="A37" s="7" t="s">
        <v>42</v>
      </c>
      <c r="B37" s="8" t="s">
        <v>288</v>
      </c>
      <c r="C37" s="36"/>
      <c r="D37" s="46"/>
    </row>
    <row r="38" spans="1:4" ht="30" customHeight="1" thickBot="1" x14ac:dyDescent="0.3">
      <c r="A38" s="1" t="s">
        <v>5</v>
      </c>
      <c r="B38" s="4" t="s">
        <v>289</v>
      </c>
      <c r="C38" s="44"/>
      <c r="D38" s="45"/>
    </row>
    <row r="39" spans="1:4" ht="30" customHeight="1" thickBot="1" x14ac:dyDescent="0.3">
      <c r="A39" s="1" t="s">
        <v>7</v>
      </c>
      <c r="B39" s="4" t="s">
        <v>290</v>
      </c>
      <c r="C39" s="44"/>
      <c r="D39" s="45"/>
    </row>
    <row r="40" spans="1:4" ht="30" customHeight="1" thickBot="1" x14ac:dyDescent="0.3">
      <c r="A40" s="125" t="s">
        <v>46</v>
      </c>
      <c r="B40" s="115" t="s">
        <v>291</v>
      </c>
      <c r="C40" s="89"/>
      <c r="D40" s="90"/>
    </row>
    <row r="41" spans="1:4" ht="30" customHeight="1" thickBot="1" x14ac:dyDescent="0.3">
      <c r="A41" s="70" t="s">
        <v>48</v>
      </c>
      <c r="B41" s="69" t="s">
        <v>306</v>
      </c>
      <c r="C41" s="36"/>
      <c r="D41" s="46"/>
    </row>
    <row r="42" spans="1:4" ht="30" customHeight="1" thickBot="1" x14ac:dyDescent="0.3">
      <c r="A42" s="66" t="s">
        <v>5</v>
      </c>
      <c r="B42" s="68" t="s">
        <v>292</v>
      </c>
      <c r="C42" s="44"/>
      <c r="D42" s="45"/>
    </row>
    <row r="43" spans="1:4" ht="30" customHeight="1" thickBot="1" x14ac:dyDescent="0.3">
      <c r="A43" s="70" t="s">
        <v>49</v>
      </c>
      <c r="B43" s="69" t="s">
        <v>293</v>
      </c>
      <c r="C43" s="36"/>
      <c r="D43" s="46"/>
    </row>
    <row r="44" spans="1:4" ht="30" customHeight="1" thickBot="1" x14ac:dyDescent="0.3">
      <c r="A44" s="73" t="s">
        <v>5</v>
      </c>
      <c r="B44" s="74" t="s">
        <v>294</v>
      </c>
      <c r="C44" s="71"/>
      <c r="D44" s="72"/>
    </row>
    <row r="45" spans="1:4" ht="30" customHeight="1" thickBot="1" x14ac:dyDescent="0.3">
      <c r="A45" s="66" t="s">
        <v>7</v>
      </c>
      <c r="B45" s="68" t="s">
        <v>295</v>
      </c>
      <c r="C45" s="44"/>
      <c r="D45" s="45"/>
    </row>
    <row r="46" spans="1:4" ht="30" customHeight="1" thickBot="1" x14ac:dyDescent="0.3">
      <c r="A46" s="70" t="s">
        <v>50</v>
      </c>
      <c r="B46" s="69" t="s">
        <v>296</v>
      </c>
      <c r="C46" s="36"/>
      <c r="D46" s="46"/>
    </row>
    <row r="47" spans="1:4" ht="30" customHeight="1" thickBot="1" x14ac:dyDescent="0.3">
      <c r="A47" s="66" t="s">
        <v>5</v>
      </c>
      <c r="B47" s="68" t="s">
        <v>297</v>
      </c>
      <c r="C47" s="44"/>
      <c r="D47" s="45"/>
    </row>
    <row r="48" spans="1:4" ht="30" customHeight="1" thickBot="1" x14ac:dyDescent="0.3">
      <c r="A48" s="70" t="s">
        <v>51</v>
      </c>
      <c r="B48" s="69" t="s">
        <v>298</v>
      </c>
      <c r="C48" s="36"/>
      <c r="D48" s="46"/>
    </row>
    <row r="49" spans="1:4" ht="30" customHeight="1" thickBot="1" x14ac:dyDescent="0.3">
      <c r="A49" s="1" t="s">
        <v>5</v>
      </c>
      <c r="B49" s="4" t="s">
        <v>299</v>
      </c>
      <c r="C49" s="44"/>
      <c r="D49" s="45"/>
    </row>
    <row r="50" spans="1:4" ht="30" customHeight="1" thickBot="1" x14ac:dyDescent="0.3">
      <c r="A50" s="1" t="s">
        <v>7</v>
      </c>
      <c r="B50" s="4" t="s">
        <v>300</v>
      </c>
      <c r="C50" s="44"/>
      <c r="D50" s="45"/>
    </row>
    <row r="51" spans="1:4" ht="43.5" customHeight="1" thickBot="1" x14ac:dyDescent="0.3">
      <c r="A51" s="1" t="s">
        <v>9</v>
      </c>
      <c r="B51" s="4" t="s">
        <v>302</v>
      </c>
      <c r="C51" s="44"/>
      <c r="D51" s="45"/>
    </row>
    <row r="52" spans="1:4" ht="53.25" customHeight="1" thickBot="1" x14ac:dyDescent="0.3">
      <c r="A52" s="1" t="s">
        <v>21</v>
      </c>
      <c r="B52" s="4" t="s">
        <v>301</v>
      </c>
      <c r="C52" s="44"/>
      <c r="D52" s="45"/>
    </row>
    <row r="53" spans="1:4" ht="30" customHeight="1" thickBot="1" x14ac:dyDescent="0.3">
      <c r="A53" s="70" t="s">
        <v>56</v>
      </c>
      <c r="B53" s="69" t="s">
        <v>303</v>
      </c>
      <c r="C53" s="36"/>
      <c r="D53" s="46"/>
    </row>
    <row r="54" spans="1:4" ht="30" customHeight="1" thickBot="1" x14ac:dyDescent="0.3">
      <c r="A54" s="66" t="s">
        <v>5</v>
      </c>
      <c r="B54" s="68" t="s">
        <v>304</v>
      </c>
      <c r="C54" s="44"/>
      <c r="D54" s="45"/>
    </row>
    <row r="55" spans="1:4" ht="30" customHeight="1" thickBot="1" x14ac:dyDescent="0.3">
      <c r="A55" s="87" t="s">
        <v>58</v>
      </c>
      <c r="B55" s="88" t="s">
        <v>305</v>
      </c>
      <c r="C55" s="89"/>
      <c r="D55" s="90"/>
    </row>
    <row r="56" spans="1:4" ht="30" customHeight="1" thickBot="1" x14ac:dyDescent="0.3">
      <c r="A56" s="70" t="s">
        <v>60</v>
      </c>
      <c r="B56" s="69" t="s">
        <v>307</v>
      </c>
      <c r="C56" s="36"/>
      <c r="D56" s="46"/>
    </row>
    <row r="57" spans="1:4" ht="65.25" customHeight="1" thickBot="1" x14ac:dyDescent="0.3">
      <c r="A57" s="79" t="s">
        <v>193</v>
      </c>
      <c r="B57" s="75" t="s">
        <v>308</v>
      </c>
      <c r="C57" s="47"/>
      <c r="D57" s="48"/>
    </row>
    <row r="58" spans="1:4" ht="30" customHeight="1" thickBot="1" x14ac:dyDescent="0.3">
      <c r="A58" s="79" t="s">
        <v>7</v>
      </c>
      <c r="B58" s="75" t="s">
        <v>309</v>
      </c>
      <c r="C58" s="47"/>
      <c r="D58" s="48"/>
    </row>
    <row r="59" spans="1:4" ht="30" customHeight="1" thickBot="1" x14ac:dyDescent="0.3">
      <c r="A59" s="66" t="s">
        <v>9</v>
      </c>
      <c r="B59" s="68" t="s">
        <v>310</v>
      </c>
      <c r="C59" s="44"/>
      <c r="D59" s="45"/>
    </row>
    <row r="60" spans="1:4" ht="30" customHeight="1" thickBot="1" x14ac:dyDescent="0.3">
      <c r="A60" s="70" t="s">
        <v>253</v>
      </c>
      <c r="B60" s="69" t="s">
        <v>311</v>
      </c>
      <c r="C60" s="36"/>
      <c r="D60" s="46"/>
    </row>
    <row r="61" spans="1:4" ht="48.75" customHeight="1" thickBot="1" x14ac:dyDescent="0.3">
      <c r="A61" s="66" t="s">
        <v>5</v>
      </c>
      <c r="B61" s="77" t="s">
        <v>312</v>
      </c>
      <c r="C61" s="44"/>
      <c r="D61" s="45"/>
    </row>
    <row r="62" spans="1:4" ht="30" customHeight="1" thickBot="1" x14ac:dyDescent="0.3">
      <c r="A62" s="66" t="s">
        <v>7</v>
      </c>
      <c r="B62" s="77" t="s">
        <v>313</v>
      </c>
      <c r="C62" s="44"/>
      <c r="D62" s="45"/>
    </row>
    <row r="63" spans="1:4" ht="30" customHeight="1" thickBot="1" x14ac:dyDescent="0.3">
      <c r="A63" s="66" t="s">
        <v>9</v>
      </c>
      <c r="B63" s="77" t="s">
        <v>314</v>
      </c>
      <c r="C63" s="44"/>
      <c r="D63" s="45"/>
    </row>
    <row r="64" spans="1:4" ht="44.25" customHeight="1" thickBot="1" x14ac:dyDescent="0.3">
      <c r="A64" s="66" t="s">
        <v>21</v>
      </c>
      <c r="B64" s="77" t="s">
        <v>315</v>
      </c>
      <c r="C64" s="44"/>
      <c r="D64" s="45"/>
    </row>
    <row r="65" spans="1:4" ht="30" customHeight="1" thickBot="1" x14ac:dyDescent="0.3">
      <c r="A65" s="70" t="s">
        <v>254</v>
      </c>
      <c r="B65" s="78" t="s">
        <v>316</v>
      </c>
      <c r="C65" s="36"/>
      <c r="D65" s="46"/>
    </row>
    <row r="66" spans="1:4" ht="30" customHeight="1" thickBot="1" x14ac:dyDescent="0.3">
      <c r="A66" s="66" t="s">
        <v>5</v>
      </c>
      <c r="B66" s="4" t="s">
        <v>317</v>
      </c>
      <c r="C66" s="44"/>
      <c r="D66" s="45"/>
    </row>
    <row r="67" spans="1:4" ht="40.5" customHeight="1" thickBot="1" x14ac:dyDescent="0.3">
      <c r="A67" s="66" t="s">
        <v>7</v>
      </c>
      <c r="B67" s="4" t="s">
        <v>318</v>
      </c>
      <c r="C67" s="44"/>
      <c r="D67" s="45"/>
    </row>
    <row r="68" spans="1:4" ht="45" customHeight="1" thickBot="1" x14ac:dyDescent="0.3">
      <c r="A68" s="66" t="s">
        <v>9</v>
      </c>
      <c r="B68" s="4" t="s">
        <v>319</v>
      </c>
      <c r="C68" s="44"/>
      <c r="D68" s="45"/>
    </row>
    <row r="69" spans="1:4" ht="46.5" customHeight="1" thickBot="1" x14ac:dyDescent="0.3">
      <c r="A69" s="66" t="s">
        <v>21</v>
      </c>
      <c r="B69" s="4" t="s">
        <v>320</v>
      </c>
      <c r="C69" s="44"/>
      <c r="D69" s="45"/>
    </row>
    <row r="70" spans="1:4" ht="30" customHeight="1" thickBot="1" x14ac:dyDescent="0.3">
      <c r="A70" s="70" t="s">
        <v>235</v>
      </c>
      <c r="B70" s="78" t="s">
        <v>321</v>
      </c>
      <c r="C70" s="36"/>
      <c r="D70" s="46"/>
    </row>
    <row r="71" spans="1:4" ht="30" customHeight="1" thickBot="1" x14ac:dyDescent="0.3">
      <c r="A71" s="1" t="s">
        <v>5</v>
      </c>
      <c r="B71" s="4" t="s">
        <v>322</v>
      </c>
      <c r="C71" s="44"/>
      <c r="D71" s="45"/>
    </row>
    <row r="72" spans="1:4" ht="30" customHeight="1" thickBot="1" x14ac:dyDescent="0.3">
      <c r="A72" s="1" t="s">
        <v>7</v>
      </c>
      <c r="B72" s="4" t="s">
        <v>323</v>
      </c>
      <c r="C72" s="44"/>
      <c r="D72" s="45"/>
    </row>
    <row r="73" spans="1:4" ht="30" customHeight="1" thickBot="1" x14ac:dyDescent="0.3">
      <c r="A73" s="82" t="s">
        <v>219</v>
      </c>
      <c r="B73" s="83" t="s">
        <v>324</v>
      </c>
      <c r="C73" s="44"/>
      <c r="D73" s="45"/>
    </row>
    <row r="74" spans="1:4" ht="30" customHeight="1" thickBot="1" x14ac:dyDescent="0.3">
      <c r="A74" s="82" t="s">
        <v>220</v>
      </c>
      <c r="B74" s="83" t="s">
        <v>325</v>
      </c>
      <c r="C74" s="44"/>
      <c r="D74" s="45"/>
    </row>
    <row r="75" spans="1:4" ht="30" customHeight="1" thickBot="1" x14ac:dyDescent="0.3">
      <c r="A75" s="82" t="s">
        <v>221</v>
      </c>
      <c r="B75" s="83" t="s">
        <v>326</v>
      </c>
      <c r="C75" s="44"/>
      <c r="D75" s="45"/>
    </row>
    <row r="76" spans="1:4" ht="30" customHeight="1" thickBot="1" x14ac:dyDescent="0.3">
      <c r="A76" s="7" t="s">
        <v>76</v>
      </c>
      <c r="B76" s="8" t="s">
        <v>327</v>
      </c>
      <c r="C76" s="36"/>
      <c r="D76" s="46"/>
    </row>
    <row r="77" spans="1:4" ht="30" customHeight="1" thickBot="1" x14ac:dyDescent="0.3">
      <c r="A77" s="1" t="s">
        <v>5</v>
      </c>
      <c r="B77" s="4" t="s">
        <v>328</v>
      </c>
      <c r="C77" s="44"/>
      <c r="D77" s="45"/>
    </row>
    <row r="78" spans="1:4" ht="49.5" customHeight="1" thickBot="1" x14ac:dyDescent="0.3">
      <c r="A78" s="1" t="s">
        <v>7</v>
      </c>
      <c r="B78" s="4" t="s">
        <v>329</v>
      </c>
      <c r="C78" s="44"/>
      <c r="D78" s="45"/>
    </row>
    <row r="79" spans="1:4" ht="48" customHeight="1" thickBot="1" x14ac:dyDescent="0.3">
      <c r="A79" s="1" t="s">
        <v>9</v>
      </c>
      <c r="B79" s="4" t="s">
        <v>330</v>
      </c>
      <c r="C79" s="44"/>
      <c r="D79" s="45"/>
    </row>
    <row r="80" spans="1:4" ht="30" customHeight="1" thickBot="1" x14ac:dyDescent="0.3">
      <c r="A80" s="2" t="s">
        <v>21</v>
      </c>
      <c r="B80" s="5" t="s">
        <v>331</v>
      </c>
      <c r="C80" s="44"/>
      <c r="D80" s="45"/>
    </row>
    <row r="81" spans="1:4" ht="30" customHeight="1" thickBot="1" x14ac:dyDescent="0.3">
      <c r="A81" s="87" t="s">
        <v>81</v>
      </c>
      <c r="B81" s="88" t="s">
        <v>332</v>
      </c>
      <c r="C81" s="89"/>
      <c r="D81" s="90"/>
    </row>
    <row r="82" spans="1:4" ht="30" customHeight="1" thickBot="1" x14ac:dyDescent="0.3">
      <c r="A82" s="7" t="s">
        <v>83</v>
      </c>
      <c r="B82" s="9" t="s">
        <v>333</v>
      </c>
      <c r="C82" s="36"/>
      <c r="D82" s="46"/>
    </row>
    <row r="83" spans="1:4" ht="30" customHeight="1" thickBot="1" x14ac:dyDescent="0.3">
      <c r="A83" s="1" t="s">
        <v>5</v>
      </c>
      <c r="B83" s="4" t="s">
        <v>334</v>
      </c>
      <c r="C83" s="44"/>
      <c r="D83" s="45"/>
    </row>
    <row r="84" spans="1:4" ht="30" customHeight="1" thickBot="1" x14ac:dyDescent="0.3">
      <c r="A84" s="1" t="s">
        <v>7</v>
      </c>
      <c r="B84" s="4" t="s">
        <v>335</v>
      </c>
      <c r="C84" s="44"/>
      <c r="D84" s="45"/>
    </row>
    <row r="85" spans="1:4" ht="30" customHeight="1" thickBot="1" x14ac:dyDescent="0.3">
      <c r="A85" s="1" t="s">
        <v>9</v>
      </c>
      <c r="B85" s="4" t="s">
        <v>336</v>
      </c>
      <c r="C85" s="44"/>
      <c r="D85" s="45"/>
    </row>
    <row r="86" spans="1:4" ht="30" customHeight="1" thickBot="1" x14ac:dyDescent="0.3">
      <c r="A86" s="1" t="s">
        <v>21</v>
      </c>
      <c r="B86" s="4" t="s">
        <v>337</v>
      </c>
      <c r="C86" s="44"/>
      <c r="D86" s="45"/>
    </row>
    <row r="87" spans="1:4" ht="30" customHeight="1" thickBot="1" x14ac:dyDescent="0.3">
      <c r="A87" s="1" t="s">
        <v>23</v>
      </c>
      <c r="B87" s="4" t="s">
        <v>338</v>
      </c>
      <c r="C87" s="44"/>
      <c r="D87" s="45"/>
    </row>
    <row r="88" spans="1:4" ht="30" customHeight="1" thickBot="1" x14ac:dyDescent="0.3">
      <c r="A88" s="1" t="s">
        <v>25</v>
      </c>
      <c r="B88" s="4" t="s">
        <v>339</v>
      </c>
      <c r="C88" s="44"/>
      <c r="D88" s="45"/>
    </row>
    <row r="89" spans="1:4" ht="30" customHeight="1" thickBot="1" x14ac:dyDescent="0.3">
      <c r="A89" s="1" t="s">
        <v>27</v>
      </c>
      <c r="B89" s="4" t="s">
        <v>340</v>
      </c>
      <c r="C89" s="44"/>
      <c r="D89" s="45"/>
    </row>
    <row r="90" spans="1:4" ht="30" customHeight="1" thickBot="1" x14ac:dyDescent="0.3">
      <c r="A90" s="1" t="s">
        <v>29</v>
      </c>
      <c r="B90" s="4" t="s">
        <v>341</v>
      </c>
      <c r="C90" s="44"/>
      <c r="D90" s="45"/>
    </row>
    <row r="91" spans="1:4" ht="30" customHeight="1" thickBot="1" x14ac:dyDescent="0.3">
      <c r="A91" s="70" t="s">
        <v>92</v>
      </c>
      <c r="B91" s="78" t="s">
        <v>342</v>
      </c>
      <c r="C91" s="36"/>
      <c r="D91" s="46"/>
    </row>
    <row r="92" spans="1:4" ht="30" customHeight="1" thickBot="1" x14ac:dyDescent="0.3">
      <c r="A92" s="1" t="s">
        <v>5</v>
      </c>
      <c r="B92" s="4" t="s">
        <v>343</v>
      </c>
      <c r="C92" s="44"/>
      <c r="D92" s="45"/>
    </row>
    <row r="93" spans="1:4" ht="30" customHeight="1" thickBot="1" x14ac:dyDescent="0.3">
      <c r="A93" s="86" t="s">
        <v>7</v>
      </c>
      <c r="B93" s="143" t="s">
        <v>344</v>
      </c>
      <c r="C93" s="71"/>
      <c r="D93" s="72"/>
    </row>
    <row r="94" spans="1:4" ht="30" customHeight="1" thickBot="1" x14ac:dyDescent="0.3">
      <c r="A94" s="7" t="s">
        <v>94</v>
      </c>
      <c r="B94" s="9" t="s">
        <v>345</v>
      </c>
      <c r="C94" s="36"/>
      <c r="D94" s="46"/>
    </row>
    <row r="95" spans="1:4" ht="48.75" customHeight="1" thickBot="1" x14ac:dyDescent="0.3">
      <c r="A95" s="1" t="s">
        <v>5</v>
      </c>
      <c r="B95" s="4" t="s">
        <v>346</v>
      </c>
      <c r="C95" s="44"/>
      <c r="D95" s="45"/>
    </row>
    <row r="96" spans="1:4" ht="30" customHeight="1" thickBot="1" x14ac:dyDescent="0.3">
      <c r="A96" s="1" t="s">
        <v>7</v>
      </c>
      <c r="B96" s="4" t="s">
        <v>347</v>
      </c>
      <c r="C96" s="44"/>
      <c r="D96" s="45"/>
    </row>
    <row r="97" spans="1:4" ht="30" customHeight="1" thickBot="1" x14ac:dyDescent="0.3">
      <c r="A97" s="1" t="s">
        <v>9</v>
      </c>
      <c r="B97" s="4" t="s">
        <v>348</v>
      </c>
      <c r="C97" s="44"/>
      <c r="D97" s="45"/>
    </row>
    <row r="98" spans="1:4" ht="30" customHeight="1" thickBot="1" x14ac:dyDescent="0.3">
      <c r="A98" s="1" t="s">
        <v>21</v>
      </c>
      <c r="B98" s="4" t="s">
        <v>349</v>
      </c>
      <c r="C98" s="44"/>
      <c r="D98" s="45"/>
    </row>
    <row r="99" spans="1:4" ht="30" customHeight="1" thickBot="1" x14ac:dyDescent="0.3">
      <c r="A99" s="1" t="s">
        <v>23</v>
      </c>
      <c r="B99" s="4" t="s">
        <v>350</v>
      </c>
      <c r="C99" s="44"/>
      <c r="D99" s="45"/>
    </row>
    <row r="100" spans="1:4" ht="45.75" customHeight="1" thickBot="1" x14ac:dyDescent="0.3">
      <c r="A100" s="1" t="s">
        <v>25</v>
      </c>
      <c r="B100" s="4" t="s">
        <v>351</v>
      </c>
      <c r="C100" s="44"/>
      <c r="D100" s="45"/>
    </row>
    <row r="101" spans="1:4" ht="30" customHeight="1" thickBot="1" x14ac:dyDescent="0.3">
      <c r="A101" s="1" t="s">
        <v>27</v>
      </c>
      <c r="B101" s="4" t="s">
        <v>352</v>
      </c>
      <c r="C101" s="44"/>
      <c r="D101" s="45"/>
    </row>
    <row r="102" spans="1:4" ht="30" customHeight="1" thickBot="1" x14ac:dyDescent="0.3">
      <c r="A102" s="1" t="s">
        <v>29</v>
      </c>
      <c r="B102" s="4" t="s">
        <v>353</v>
      </c>
      <c r="C102" s="44"/>
      <c r="D102" s="45"/>
    </row>
    <row r="103" spans="1:4" ht="30" customHeight="1" thickBot="1" x14ac:dyDescent="0.3">
      <c r="A103" s="1" t="s">
        <v>31</v>
      </c>
      <c r="B103" s="4" t="s">
        <v>354</v>
      </c>
      <c r="C103" s="44"/>
      <c r="D103" s="45"/>
    </row>
    <row r="104" spans="1:4" ht="30" customHeight="1" thickBot="1" x14ac:dyDescent="0.3">
      <c r="A104" s="1" t="s">
        <v>206</v>
      </c>
      <c r="B104" s="4" t="s">
        <v>355</v>
      </c>
      <c r="C104" s="44"/>
      <c r="D104" s="45"/>
    </row>
    <row r="105" spans="1:4" ht="30" customHeight="1" thickBot="1" x14ac:dyDescent="0.3">
      <c r="A105" s="1" t="s">
        <v>207</v>
      </c>
      <c r="B105" s="4" t="s">
        <v>356</v>
      </c>
      <c r="C105" s="44"/>
      <c r="D105" s="45"/>
    </row>
    <row r="106" spans="1:4" ht="30" customHeight="1" thickBot="1" x14ac:dyDescent="0.3">
      <c r="A106" s="7" t="s">
        <v>106</v>
      </c>
      <c r="B106" s="9" t="s">
        <v>357</v>
      </c>
      <c r="C106" s="36"/>
      <c r="D106" s="46"/>
    </row>
    <row r="107" spans="1:4" ht="30" customHeight="1" thickBot="1" x14ac:dyDescent="0.3">
      <c r="A107" s="1" t="s">
        <v>5</v>
      </c>
      <c r="B107" s="4" t="s">
        <v>358</v>
      </c>
      <c r="C107" s="44"/>
      <c r="D107" s="45"/>
    </row>
    <row r="108" spans="1:4" ht="30" customHeight="1" thickBot="1" x14ac:dyDescent="0.3">
      <c r="A108" s="1" t="s">
        <v>7</v>
      </c>
      <c r="B108" s="4" t="s">
        <v>359</v>
      </c>
      <c r="C108" s="44"/>
      <c r="D108" s="45"/>
    </row>
    <row r="109" spans="1:4" ht="30" customHeight="1" thickBot="1" x14ac:dyDescent="0.3">
      <c r="A109" s="80" t="s">
        <v>219</v>
      </c>
      <c r="B109" s="81" t="s">
        <v>360</v>
      </c>
      <c r="C109" s="44"/>
      <c r="D109" s="45"/>
    </row>
    <row r="110" spans="1:4" ht="30" customHeight="1" thickBot="1" x14ac:dyDescent="0.3">
      <c r="A110" s="80" t="s">
        <v>220</v>
      </c>
      <c r="B110" s="81" t="s">
        <v>361</v>
      </c>
      <c r="C110" s="44"/>
      <c r="D110" s="45"/>
    </row>
    <row r="111" spans="1:4" ht="30" customHeight="1" thickBot="1" x14ac:dyDescent="0.3">
      <c r="A111" s="80" t="s">
        <v>221</v>
      </c>
      <c r="B111" s="81" t="s">
        <v>362</v>
      </c>
      <c r="C111" s="44"/>
      <c r="D111" s="45"/>
    </row>
    <row r="112" spans="1:4" ht="30" customHeight="1" thickBot="1" x14ac:dyDescent="0.3">
      <c r="A112" s="80" t="s">
        <v>237</v>
      </c>
      <c r="B112" s="81" t="s">
        <v>363</v>
      </c>
      <c r="C112" s="44"/>
      <c r="D112" s="45"/>
    </row>
    <row r="113" spans="1:4" ht="30" customHeight="1" thickBot="1" x14ac:dyDescent="0.3">
      <c r="A113" s="7" t="s">
        <v>114</v>
      </c>
      <c r="B113" s="8" t="s">
        <v>364</v>
      </c>
      <c r="C113" s="36"/>
      <c r="D113" s="46"/>
    </row>
    <row r="114" spans="1:4" ht="60.75" customHeight="1" thickBot="1" x14ac:dyDescent="0.3">
      <c r="A114" s="1" t="s">
        <v>5</v>
      </c>
      <c r="B114" s="4" t="s">
        <v>366</v>
      </c>
      <c r="C114" s="44"/>
      <c r="D114" s="45"/>
    </row>
    <row r="115" spans="1:4" ht="30" customHeight="1" thickBot="1" x14ac:dyDescent="0.3">
      <c r="A115" s="1" t="s">
        <v>7</v>
      </c>
      <c r="B115" s="6" t="s">
        <v>365</v>
      </c>
      <c r="C115" s="44"/>
      <c r="D115" s="45"/>
    </row>
    <row r="116" spans="1:4" ht="30" customHeight="1" thickBot="1" x14ac:dyDescent="0.3">
      <c r="A116" s="1" t="s">
        <v>9</v>
      </c>
      <c r="B116" s="4" t="s">
        <v>367</v>
      </c>
      <c r="C116" s="44"/>
      <c r="D116" s="45"/>
    </row>
    <row r="117" spans="1:4" ht="30" customHeight="1" thickBot="1" x14ac:dyDescent="0.3">
      <c r="A117" s="1" t="s">
        <v>21</v>
      </c>
      <c r="B117" s="4" t="s">
        <v>368</v>
      </c>
      <c r="C117" s="44"/>
      <c r="D117" s="45"/>
    </row>
    <row r="118" spans="1:4" ht="30" customHeight="1" thickBot="1" x14ac:dyDescent="0.3">
      <c r="A118" s="1" t="s">
        <v>23</v>
      </c>
      <c r="B118" s="4" t="s">
        <v>369</v>
      </c>
      <c r="C118" s="44"/>
      <c r="D118" s="45"/>
    </row>
    <row r="119" spans="1:4" ht="30" customHeight="1" thickBot="1" x14ac:dyDescent="0.3">
      <c r="A119" s="1" t="s">
        <v>25</v>
      </c>
      <c r="B119" s="4" t="s">
        <v>370</v>
      </c>
      <c r="C119" s="44"/>
      <c r="D119" s="45"/>
    </row>
    <row r="120" spans="1:4" ht="49.5" customHeight="1" thickBot="1" x14ac:dyDescent="0.3">
      <c r="A120" s="1" t="s">
        <v>27</v>
      </c>
      <c r="B120" s="4" t="s">
        <v>371</v>
      </c>
      <c r="C120" s="44"/>
      <c r="D120" s="45"/>
    </row>
    <row r="121" spans="1:4" ht="30" customHeight="1" thickBot="1" x14ac:dyDescent="0.3">
      <c r="A121" s="1" t="s">
        <v>29</v>
      </c>
      <c r="B121" s="4" t="s">
        <v>372</v>
      </c>
      <c r="C121" s="44"/>
      <c r="D121" s="45"/>
    </row>
    <row r="122" spans="1:4" ht="30" customHeight="1" thickBot="1" x14ac:dyDescent="0.3">
      <c r="A122" s="1" t="s">
        <v>31</v>
      </c>
      <c r="B122" s="4" t="s">
        <v>373</v>
      </c>
      <c r="C122" s="44"/>
      <c r="D122" s="45"/>
    </row>
    <row r="123" spans="1:4" ht="30" customHeight="1" thickBot="1" x14ac:dyDescent="0.3">
      <c r="A123" s="70" t="s">
        <v>125</v>
      </c>
      <c r="B123" s="78" t="s">
        <v>374</v>
      </c>
      <c r="C123" s="36"/>
      <c r="D123" s="46"/>
    </row>
    <row r="124" spans="1:4" ht="30" customHeight="1" thickBot="1" x14ac:dyDescent="0.3">
      <c r="A124" s="66" t="s">
        <v>5</v>
      </c>
      <c r="B124" s="77" t="s">
        <v>375</v>
      </c>
      <c r="C124" s="44"/>
      <c r="D124" s="45"/>
    </row>
    <row r="125" spans="1:4" ht="30" customHeight="1" thickBot="1" x14ac:dyDescent="0.3">
      <c r="A125" s="7" t="s">
        <v>127</v>
      </c>
      <c r="B125" s="9" t="s">
        <v>376</v>
      </c>
      <c r="C125" s="36"/>
      <c r="D125" s="46"/>
    </row>
    <row r="126" spans="1:4" ht="60" customHeight="1" thickBot="1" x14ac:dyDescent="0.3">
      <c r="A126" s="1" t="s">
        <v>5</v>
      </c>
      <c r="B126" s="4" t="s">
        <v>377</v>
      </c>
      <c r="C126" s="44"/>
      <c r="D126" s="45"/>
    </row>
    <row r="127" spans="1:4" ht="30" customHeight="1" thickBot="1" x14ac:dyDescent="0.3">
      <c r="A127" s="1" t="s">
        <v>7</v>
      </c>
      <c r="B127" s="4" t="s">
        <v>378</v>
      </c>
      <c r="C127" s="44"/>
      <c r="D127" s="45"/>
    </row>
    <row r="128" spans="1:4" ht="30" customHeight="1" thickBot="1" x14ac:dyDescent="0.3">
      <c r="A128" s="1" t="s">
        <v>9</v>
      </c>
      <c r="B128" s="4" t="s">
        <v>379</v>
      </c>
      <c r="C128" s="44"/>
      <c r="D128" s="45"/>
    </row>
    <row r="129" spans="1:4" ht="30" customHeight="1" thickBot="1" x14ac:dyDescent="0.3">
      <c r="A129" s="1" t="s">
        <v>21</v>
      </c>
      <c r="B129" s="4" t="s">
        <v>380</v>
      </c>
      <c r="C129" s="44"/>
      <c r="D129" s="45"/>
    </row>
    <row r="130" spans="1:4" ht="30" customHeight="1" thickBot="1" x14ac:dyDescent="0.3">
      <c r="A130" s="1" t="s">
        <v>23</v>
      </c>
      <c r="B130" s="4" t="s">
        <v>381</v>
      </c>
      <c r="C130" s="44"/>
      <c r="D130" s="45"/>
    </row>
    <row r="131" spans="1:4" ht="30" customHeight="1" thickBot="1" x14ac:dyDescent="0.3">
      <c r="A131" s="1" t="s">
        <v>25</v>
      </c>
      <c r="B131" s="4" t="s">
        <v>382</v>
      </c>
      <c r="C131" s="44"/>
      <c r="D131" s="45"/>
    </row>
    <row r="132" spans="1:4" ht="30" customHeight="1" thickBot="1" x14ac:dyDescent="0.3">
      <c r="A132" s="1" t="s">
        <v>27</v>
      </c>
      <c r="B132" s="4" t="s">
        <v>383</v>
      </c>
      <c r="C132" s="44"/>
      <c r="D132" s="45"/>
    </row>
    <row r="133" spans="1:4" ht="30" customHeight="1" thickBot="1" x14ac:dyDescent="0.3">
      <c r="A133" s="1" t="s">
        <v>29</v>
      </c>
      <c r="B133" s="4" t="s">
        <v>384</v>
      </c>
      <c r="C133" s="44"/>
      <c r="D133" s="45"/>
    </row>
    <row r="134" spans="1:4" ht="30" customHeight="1" thickBot="1" x14ac:dyDescent="0.3">
      <c r="A134" s="1" t="s">
        <v>31</v>
      </c>
      <c r="B134" s="4" t="s">
        <v>385</v>
      </c>
      <c r="C134" s="44"/>
      <c r="D134" s="45"/>
    </row>
    <row r="135" spans="1:4" ht="30" customHeight="1" thickBot="1" x14ac:dyDescent="0.3">
      <c r="A135" s="7" t="s">
        <v>138</v>
      </c>
      <c r="B135" s="9" t="s">
        <v>386</v>
      </c>
      <c r="C135" s="36"/>
      <c r="D135" s="46"/>
    </row>
    <row r="136" spans="1:4" ht="30" customHeight="1" thickBot="1" x14ac:dyDescent="0.3">
      <c r="A136" s="1" t="s">
        <v>5</v>
      </c>
      <c r="B136" s="4" t="s">
        <v>387</v>
      </c>
      <c r="C136" s="44"/>
      <c r="D136" s="45"/>
    </row>
    <row r="137" spans="1:4" ht="30" customHeight="1" thickBot="1" x14ac:dyDescent="0.3">
      <c r="A137" s="1" t="s">
        <v>7</v>
      </c>
      <c r="B137" s="4" t="s">
        <v>388</v>
      </c>
      <c r="C137" s="44"/>
      <c r="D137" s="45"/>
    </row>
    <row r="138" spans="1:4" ht="30" customHeight="1" thickBot="1" x14ac:dyDescent="0.3">
      <c r="A138" s="1" t="s">
        <v>9</v>
      </c>
      <c r="B138" s="4" t="s">
        <v>389</v>
      </c>
      <c r="C138" s="44"/>
      <c r="D138" s="45"/>
    </row>
    <row r="139" spans="1:4" ht="30" customHeight="1" thickBot="1" x14ac:dyDescent="0.3">
      <c r="A139" s="1" t="s">
        <v>21</v>
      </c>
      <c r="B139" s="4" t="s">
        <v>390</v>
      </c>
      <c r="C139" s="44"/>
      <c r="D139" s="45"/>
    </row>
    <row r="140" spans="1:4" ht="30" customHeight="1" thickBot="1" x14ac:dyDescent="0.3">
      <c r="A140" s="1" t="s">
        <v>23</v>
      </c>
      <c r="B140" s="4" t="s">
        <v>391</v>
      </c>
      <c r="C140" s="44"/>
      <c r="D140" s="45"/>
    </row>
    <row r="141" spans="1:4" ht="30" customHeight="1" thickBot="1" x14ac:dyDescent="0.3">
      <c r="A141" s="1" t="s">
        <v>25</v>
      </c>
      <c r="B141" s="4" t="s">
        <v>392</v>
      </c>
      <c r="C141" s="44"/>
      <c r="D141" s="45"/>
    </row>
    <row r="142" spans="1:4" ht="30" customHeight="1" thickBot="1" x14ac:dyDescent="0.3">
      <c r="A142" s="87" t="s">
        <v>146</v>
      </c>
      <c r="B142" s="88" t="s">
        <v>393</v>
      </c>
      <c r="C142" s="89"/>
      <c r="D142" s="90"/>
    </row>
    <row r="143" spans="1:4" ht="30" customHeight="1" thickBot="1" x14ac:dyDescent="0.3">
      <c r="A143" s="7" t="s">
        <v>148</v>
      </c>
      <c r="B143" s="9" t="s">
        <v>394</v>
      </c>
      <c r="C143" s="36"/>
      <c r="D143" s="46"/>
    </row>
    <row r="144" spans="1:4" ht="45" customHeight="1" thickBot="1" x14ac:dyDescent="0.3">
      <c r="A144" s="66" t="s">
        <v>5</v>
      </c>
      <c r="B144" s="68" t="s">
        <v>395</v>
      </c>
      <c r="C144" s="44"/>
      <c r="D144" s="45"/>
    </row>
    <row r="145" spans="1:4" ht="30" customHeight="1" thickBot="1" x14ac:dyDescent="0.3">
      <c r="A145" s="87" t="s">
        <v>149</v>
      </c>
      <c r="B145" s="88" t="s">
        <v>396</v>
      </c>
      <c r="C145" s="89"/>
      <c r="D145" s="90"/>
    </row>
    <row r="146" spans="1:4" ht="30" customHeight="1" thickBot="1" x14ac:dyDescent="0.3">
      <c r="A146" s="70" t="s">
        <v>151</v>
      </c>
      <c r="B146" s="69" t="s">
        <v>397</v>
      </c>
      <c r="C146" s="36"/>
      <c r="D146" s="46"/>
    </row>
    <row r="147" spans="1:4" ht="30" customHeight="1" thickBot="1" x14ac:dyDescent="0.3">
      <c r="A147" s="66" t="s">
        <v>5</v>
      </c>
      <c r="B147" s="68" t="s">
        <v>398</v>
      </c>
      <c r="C147" s="44"/>
      <c r="D147" s="45"/>
    </row>
    <row r="148" spans="1:4" ht="30" customHeight="1" thickBot="1" x14ac:dyDescent="0.3">
      <c r="A148" s="66" t="s">
        <v>7</v>
      </c>
      <c r="B148" s="68" t="s">
        <v>399</v>
      </c>
      <c r="C148" s="44"/>
      <c r="D148" s="45"/>
    </row>
    <row r="149" spans="1:4" ht="30" customHeight="1" thickBot="1" x14ac:dyDescent="0.3">
      <c r="A149" s="7" t="s">
        <v>152</v>
      </c>
      <c r="B149" s="9" t="s">
        <v>406</v>
      </c>
      <c r="C149" s="36"/>
      <c r="D149" s="46"/>
    </row>
    <row r="150" spans="1:4" ht="30" customHeight="1" thickBot="1" x14ac:dyDescent="0.3">
      <c r="A150" s="66" t="s">
        <v>5</v>
      </c>
      <c r="B150" s="4" t="s">
        <v>400</v>
      </c>
      <c r="C150" s="44"/>
      <c r="D150" s="45"/>
    </row>
    <row r="151" spans="1:4" ht="30" customHeight="1" thickBot="1" x14ac:dyDescent="0.3">
      <c r="A151" s="66" t="s">
        <v>7</v>
      </c>
      <c r="B151" s="4" t="s">
        <v>401</v>
      </c>
      <c r="C151" s="44"/>
      <c r="D151" s="45"/>
    </row>
    <row r="152" spans="1:4" ht="30" customHeight="1" thickBot="1" x14ac:dyDescent="0.3">
      <c r="A152" s="66" t="s">
        <v>9</v>
      </c>
      <c r="B152" s="4" t="s">
        <v>402</v>
      </c>
      <c r="C152" s="44"/>
      <c r="D152" s="45"/>
    </row>
    <row r="153" spans="1:4" ht="30" customHeight="1" thickBot="1" x14ac:dyDescent="0.3">
      <c r="A153" s="66" t="s">
        <v>21</v>
      </c>
      <c r="B153" s="4" t="s">
        <v>403</v>
      </c>
      <c r="C153" s="44"/>
      <c r="D153" s="45"/>
    </row>
    <row r="154" spans="1:4" ht="30" customHeight="1" thickBot="1" x14ac:dyDescent="0.3">
      <c r="A154" s="66" t="s">
        <v>23</v>
      </c>
      <c r="B154" s="4" t="s">
        <v>404</v>
      </c>
      <c r="C154" s="44"/>
      <c r="D154" s="45"/>
    </row>
    <row r="155" spans="1:4" ht="30" customHeight="1" thickBot="1" x14ac:dyDescent="0.3">
      <c r="A155" s="66" t="s">
        <v>25</v>
      </c>
      <c r="B155" s="4" t="s">
        <v>405</v>
      </c>
      <c r="C155" s="44"/>
      <c r="D155" s="45"/>
    </row>
    <row r="156" spans="1:4" ht="30" customHeight="1" thickBot="1" x14ac:dyDescent="0.3">
      <c r="A156" s="7" t="s">
        <v>159</v>
      </c>
      <c r="B156" s="8" t="s">
        <v>407</v>
      </c>
      <c r="C156" s="36"/>
      <c r="D156" s="46"/>
    </row>
    <row r="157" spans="1:4" ht="30" customHeight="1" thickBot="1" x14ac:dyDescent="0.3">
      <c r="A157" s="66" t="s">
        <v>5</v>
      </c>
      <c r="B157" s="4" t="s">
        <v>408</v>
      </c>
      <c r="C157" s="44"/>
      <c r="D157" s="45"/>
    </row>
    <row r="158" spans="1:4" ht="30" customHeight="1" thickBot="1" x14ac:dyDescent="0.3">
      <c r="A158" s="66" t="s">
        <v>7</v>
      </c>
      <c r="B158" s="4" t="s">
        <v>409</v>
      </c>
      <c r="C158" s="44"/>
      <c r="D158" s="45"/>
    </row>
    <row r="159" spans="1:4" ht="30" customHeight="1" thickBot="1" x14ac:dyDescent="0.3">
      <c r="A159" s="66" t="s">
        <v>9</v>
      </c>
      <c r="B159" s="4" t="s">
        <v>410</v>
      </c>
      <c r="C159" s="44"/>
      <c r="D159" s="45"/>
    </row>
    <row r="160" spans="1:4" ht="30" customHeight="1" thickBot="1" x14ac:dyDescent="0.3">
      <c r="A160" s="66" t="s">
        <v>21</v>
      </c>
      <c r="B160" s="4" t="s">
        <v>411</v>
      </c>
      <c r="C160" s="44"/>
      <c r="D160" s="45"/>
    </row>
    <row r="161" spans="1:4" ht="30" customHeight="1" thickBot="1" x14ac:dyDescent="0.3">
      <c r="A161" s="66" t="s">
        <v>23</v>
      </c>
      <c r="B161" s="77" t="s">
        <v>412</v>
      </c>
      <c r="C161" s="44"/>
      <c r="D161" s="45"/>
    </row>
    <row r="162" spans="1:4" ht="30" customHeight="1" thickBot="1" x14ac:dyDescent="0.3">
      <c r="A162" s="87" t="s">
        <v>164</v>
      </c>
      <c r="B162" s="88" t="s">
        <v>252</v>
      </c>
      <c r="C162" s="89"/>
      <c r="D162" s="90"/>
    </row>
    <row r="163" spans="1:4" ht="30" customHeight="1" thickBot="1" x14ac:dyDescent="0.3">
      <c r="A163" s="7" t="s">
        <v>224</v>
      </c>
      <c r="B163" s="9" t="s">
        <v>413</v>
      </c>
      <c r="C163" s="36"/>
      <c r="D163" s="46"/>
    </row>
    <row r="164" spans="1:4" ht="30" customHeight="1" thickBot="1" x14ac:dyDescent="0.3">
      <c r="A164" s="84" t="s">
        <v>5</v>
      </c>
      <c r="B164" s="5" t="s">
        <v>414</v>
      </c>
      <c r="C164" s="44"/>
      <c r="D164" s="45"/>
    </row>
    <row r="165" spans="1:4" ht="30" customHeight="1" thickBot="1" x14ac:dyDescent="0.3">
      <c r="A165" s="84" t="s">
        <v>7</v>
      </c>
      <c r="B165" s="5" t="s">
        <v>415</v>
      </c>
      <c r="C165" s="44"/>
      <c r="D165" s="45"/>
    </row>
    <row r="166" spans="1:4" ht="45" customHeight="1" thickBot="1" x14ac:dyDescent="0.3">
      <c r="A166" s="84" t="s">
        <v>9</v>
      </c>
      <c r="B166" s="5" t="s">
        <v>416</v>
      </c>
      <c r="C166" s="44"/>
      <c r="D166" s="45"/>
    </row>
    <row r="167" spans="1:4" ht="30" customHeight="1" thickBot="1" x14ac:dyDescent="0.3">
      <c r="A167" s="84" t="s">
        <v>21</v>
      </c>
      <c r="B167" s="5" t="s">
        <v>417</v>
      </c>
      <c r="C167" s="44"/>
      <c r="D167" s="45"/>
    </row>
    <row r="168" spans="1:4" ht="30" customHeight="1" thickBot="1" x14ac:dyDescent="0.3">
      <c r="A168" s="87" t="s">
        <v>169</v>
      </c>
      <c r="B168" s="88" t="s">
        <v>418</v>
      </c>
      <c r="C168" s="89"/>
      <c r="D168" s="90"/>
    </row>
    <row r="169" spans="1:4" ht="30" customHeight="1" thickBot="1" x14ac:dyDescent="0.3">
      <c r="A169" s="7" t="s">
        <v>225</v>
      </c>
      <c r="B169" s="9" t="s">
        <v>419</v>
      </c>
      <c r="C169" s="36"/>
      <c r="D169" s="46"/>
    </row>
    <row r="170" spans="1:4" ht="30" customHeight="1" thickBot="1" x14ac:dyDescent="0.3">
      <c r="A170" s="66" t="s">
        <v>5</v>
      </c>
      <c r="B170" s="68" t="s">
        <v>420</v>
      </c>
      <c r="C170" s="44"/>
      <c r="D170" s="45"/>
    </row>
    <row r="171" spans="1:4" ht="30" customHeight="1" thickBot="1" x14ac:dyDescent="0.3">
      <c r="A171" s="7" t="s">
        <v>243</v>
      </c>
      <c r="B171" s="9" t="s">
        <v>421</v>
      </c>
      <c r="C171" s="37"/>
      <c r="D171" s="49"/>
    </row>
    <row r="172" spans="1:4" ht="30" customHeight="1" thickBot="1" x14ac:dyDescent="0.3">
      <c r="A172" s="84" t="s">
        <v>5</v>
      </c>
      <c r="B172" s="85" t="s">
        <v>422</v>
      </c>
      <c r="C172" s="50"/>
      <c r="D172" s="51"/>
    </row>
    <row r="173" spans="1:4" ht="30" customHeight="1" thickBot="1" x14ac:dyDescent="0.3">
      <c r="A173" s="87" t="s">
        <v>174</v>
      </c>
      <c r="B173" s="88" t="s">
        <v>423</v>
      </c>
      <c r="C173" s="147"/>
      <c r="D173" s="148"/>
    </row>
    <row r="174" spans="1:4" ht="45.75" customHeight="1" thickBot="1" x14ac:dyDescent="0.3">
      <c r="A174" s="84" t="s">
        <v>5</v>
      </c>
      <c r="B174" s="4" t="s">
        <v>424</v>
      </c>
      <c r="C174" s="44"/>
      <c r="D174" s="45"/>
    </row>
    <row r="175" spans="1:4" ht="30" customHeight="1" thickBot="1" x14ac:dyDescent="0.3">
      <c r="A175" s="84" t="s">
        <v>7</v>
      </c>
      <c r="B175" s="4" t="s">
        <v>425</v>
      </c>
      <c r="C175" s="44"/>
      <c r="D175" s="45"/>
    </row>
    <row r="176" spans="1:4" ht="30" customHeight="1" thickBot="1" x14ac:dyDescent="0.3">
      <c r="A176" s="84" t="s">
        <v>9</v>
      </c>
      <c r="B176" s="4" t="s">
        <v>426</v>
      </c>
      <c r="C176" s="44"/>
      <c r="D176" s="45"/>
    </row>
    <row r="177" spans="1:4" ht="30" customHeight="1" thickBot="1" x14ac:dyDescent="0.3">
      <c r="A177" s="84" t="s">
        <v>21</v>
      </c>
      <c r="B177" s="4" t="s">
        <v>427</v>
      </c>
      <c r="C177" s="50"/>
      <c r="D177" s="51"/>
    </row>
    <row r="178" spans="1:4" ht="30" customHeight="1" x14ac:dyDescent="0.25"/>
    <row r="179" spans="1:4" ht="30" customHeight="1" x14ac:dyDescent="0.25"/>
    <row r="180" spans="1:4" ht="30" customHeight="1" x14ac:dyDescent="0.25"/>
    <row r="181" spans="1:4" ht="30" customHeight="1" x14ac:dyDescent="0.25"/>
    <row r="182" spans="1:4" ht="30" customHeight="1" x14ac:dyDescent="0.25"/>
    <row r="183" spans="1:4" ht="30" customHeight="1" x14ac:dyDescent="0.25"/>
    <row r="184" spans="1:4" ht="30" customHeight="1" x14ac:dyDescent="0.25"/>
    <row r="185" spans="1:4" ht="30" customHeight="1" x14ac:dyDescent="0.25"/>
    <row r="186" spans="1:4" ht="30" customHeight="1" x14ac:dyDescent="0.25"/>
    <row r="187" spans="1:4" ht="30" customHeight="1" x14ac:dyDescent="0.25"/>
  </sheetData>
  <mergeCells count="1">
    <mergeCell ref="A2:D2"/>
  </mergeCell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177"/>
  <sheetViews>
    <sheetView topLeftCell="A13" zoomScaleNormal="100" workbookViewId="0">
      <selection activeCell="I18" sqref="I18"/>
    </sheetView>
  </sheetViews>
  <sheetFormatPr defaultColWidth="9.140625" defaultRowHeight="15" x14ac:dyDescent="0.25"/>
  <cols>
    <col min="1" max="1" width="9.140625" style="12"/>
    <col min="2" max="2" width="120.7109375" customWidth="1"/>
    <col min="3" max="3" width="11.85546875" customWidth="1"/>
    <col min="4" max="4" width="12.85546875" customWidth="1"/>
    <col min="5" max="5" width="13.42578125" customWidth="1"/>
    <col min="6" max="6" width="13.28515625" customWidth="1"/>
  </cols>
  <sheetData>
    <row r="2" spans="1:6" x14ac:dyDescent="0.25">
      <c r="A2" s="54" t="s">
        <v>1</v>
      </c>
      <c r="C2" s="3" t="s">
        <v>227</v>
      </c>
    </row>
    <row r="3" spans="1:6" ht="15.75" thickBot="1" x14ac:dyDescent="0.3"/>
    <row r="4" spans="1:6" ht="30" customHeight="1" thickBot="1" x14ac:dyDescent="0.3">
      <c r="A4" s="111" t="s">
        <v>2</v>
      </c>
      <c r="B4" s="129" t="s">
        <v>3</v>
      </c>
      <c r="C4" s="130" t="s">
        <v>0</v>
      </c>
      <c r="D4" s="131" t="s">
        <v>248</v>
      </c>
      <c r="E4" s="132" t="s">
        <v>249</v>
      </c>
      <c r="F4" s="133" t="s">
        <v>250</v>
      </c>
    </row>
    <row r="5" spans="1:6" ht="30" customHeight="1" thickBot="1" x14ac:dyDescent="0.3">
      <c r="A5" s="7" t="s">
        <v>4</v>
      </c>
      <c r="B5" s="9" t="s">
        <v>177</v>
      </c>
      <c r="C5" s="16">
        <f>SUM(C6:C8)</f>
        <v>0</v>
      </c>
      <c r="D5" s="39">
        <f t="shared" ref="D5:E5" si="0">SUM(D6:D8)</f>
        <v>0</v>
      </c>
      <c r="E5" s="52">
        <f t="shared" si="0"/>
        <v>0</v>
      </c>
      <c r="F5" s="34">
        <f>SUM(F6:F8)</f>
        <v>0</v>
      </c>
    </row>
    <row r="6" spans="1:6" ht="30" customHeight="1" thickBot="1" x14ac:dyDescent="0.3">
      <c r="A6" s="1" t="s">
        <v>5</v>
      </c>
      <c r="B6" s="4" t="s">
        <v>6</v>
      </c>
      <c r="C6" s="17">
        <f>Questionário!C7</f>
        <v>0</v>
      </c>
      <c r="D6" s="22">
        <v>0</v>
      </c>
      <c r="E6" s="26">
        <v>0</v>
      </c>
      <c r="F6" s="30">
        <v>0</v>
      </c>
    </row>
    <row r="7" spans="1:6" ht="30" customHeight="1" thickBot="1" x14ac:dyDescent="0.3">
      <c r="A7" s="1" t="s">
        <v>7</v>
      </c>
      <c r="B7" s="4" t="s">
        <v>8</v>
      </c>
      <c r="C7" s="17">
        <f>Questionário!C8</f>
        <v>0</v>
      </c>
      <c r="D7" s="22">
        <v>0</v>
      </c>
      <c r="E7" s="26">
        <v>0</v>
      </c>
      <c r="F7" s="30">
        <v>0</v>
      </c>
    </row>
    <row r="8" spans="1:6" ht="30" customHeight="1" thickBot="1" x14ac:dyDescent="0.3">
      <c r="A8" s="66" t="s">
        <v>9</v>
      </c>
      <c r="B8" s="4" t="s">
        <v>180</v>
      </c>
      <c r="C8" s="17">
        <f>Questionário!C9</f>
        <v>0</v>
      </c>
      <c r="D8" s="22">
        <v>0</v>
      </c>
      <c r="E8" s="26">
        <v>0</v>
      </c>
      <c r="F8" s="30">
        <v>0</v>
      </c>
    </row>
    <row r="9" spans="1:6" ht="30" customHeight="1" thickBot="1" x14ac:dyDescent="0.3">
      <c r="A9" s="70" t="s">
        <v>10</v>
      </c>
      <c r="B9" s="69" t="s">
        <v>179</v>
      </c>
      <c r="C9" s="18">
        <f>SUM(C10)</f>
        <v>0</v>
      </c>
      <c r="D9" s="23">
        <f t="shared" ref="D9:F9" si="1">SUM(D10)</f>
        <v>0</v>
      </c>
      <c r="E9" s="27">
        <f t="shared" si="1"/>
        <v>0</v>
      </c>
      <c r="F9" s="31">
        <f t="shared" si="1"/>
        <v>0</v>
      </c>
    </row>
    <row r="10" spans="1:6" ht="30" customHeight="1" thickBot="1" x14ac:dyDescent="0.3">
      <c r="A10" s="66" t="s">
        <v>5</v>
      </c>
      <c r="B10" s="68" t="s">
        <v>178</v>
      </c>
      <c r="C10" s="17">
        <f>Questionário!$C11</f>
        <v>0</v>
      </c>
      <c r="D10" s="22">
        <f>Questionário!$C11</f>
        <v>0</v>
      </c>
      <c r="E10" s="26">
        <f>Questionário!$C11</f>
        <v>0</v>
      </c>
      <c r="F10" s="30">
        <v>0</v>
      </c>
    </row>
    <row r="11" spans="1:6" ht="30" customHeight="1" thickBot="1" x14ac:dyDescent="0.3">
      <c r="A11" s="125" t="s">
        <v>11</v>
      </c>
      <c r="B11" s="115" t="s">
        <v>12</v>
      </c>
      <c r="C11" s="135"/>
      <c r="D11" s="136"/>
      <c r="E11" s="137"/>
      <c r="F11" s="138"/>
    </row>
    <row r="12" spans="1:6" ht="30" customHeight="1" thickBot="1" x14ac:dyDescent="0.3">
      <c r="A12" s="70" t="s">
        <v>13</v>
      </c>
      <c r="B12" s="69" t="s">
        <v>182</v>
      </c>
      <c r="C12" s="18">
        <f>SUM(C13)</f>
        <v>0</v>
      </c>
      <c r="D12" s="23">
        <f t="shared" ref="D12:F12" si="2">SUM(D13)</f>
        <v>0</v>
      </c>
      <c r="E12" s="27">
        <f t="shared" si="2"/>
        <v>0</v>
      </c>
      <c r="F12" s="31">
        <f t="shared" si="2"/>
        <v>0</v>
      </c>
    </row>
    <row r="13" spans="1:6" ht="30" customHeight="1" thickBot="1" x14ac:dyDescent="0.3">
      <c r="A13" s="66" t="s">
        <v>5</v>
      </c>
      <c r="B13" s="68" t="s">
        <v>181</v>
      </c>
      <c r="C13" s="17">
        <v>0</v>
      </c>
      <c r="D13" s="22">
        <v>0</v>
      </c>
      <c r="E13" s="26">
        <f>Questionário!$C14</f>
        <v>0</v>
      </c>
      <c r="F13" s="30">
        <f>Questionário!$C14</f>
        <v>0</v>
      </c>
    </row>
    <row r="14" spans="1:6" ht="30" customHeight="1" thickBot="1" x14ac:dyDescent="0.3">
      <c r="A14" s="87" t="s">
        <v>14</v>
      </c>
      <c r="B14" s="88" t="s">
        <v>15</v>
      </c>
      <c r="C14" s="135"/>
      <c r="D14" s="136"/>
      <c r="E14" s="137"/>
      <c r="F14" s="138"/>
    </row>
    <row r="15" spans="1:6" ht="30" customHeight="1" thickBot="1" x14ac:dyDescent="0.3">
      <c r="A15" s="70" t="s">
        <v>16</v>
      </c>
      <c r="B15" s="69" t="s">
        <v>184</v>
      </c>
      <c r="C15" s="18">
        <f>SUM(C16)</f>
        <v>0</v>
      </c>
      <c r="D15" s="23">
        <v>0</v>
      </c>
      <c r="E15" s="27">
        <v>0</v>
      </c>
      <c r="F15" s="31">
        <v>0</v>
      </c>
    </row>
    <row r="16" spans="1:6" ht="30" customHeight="1" thickBot="1" x14ac:dyDescent="0.3">
      <c r="A16" s="66" t="s">
        <v>5</v>
      </c>
      <c r="B16" s="68" t="s">
        <v>183</v>
      </c>
      <c r="C16" s="17">
        <f>Questionário!C17</f>
        <v>0</v>
      </c>
      <c r="D16" s="22">
        <v>0</v>
      </c>
      <c r="E16" s="26">
        <v>0</v>
      </c>
      <c r="F16" s="30">
        <v>0</v>
      </c>
    </row>
    <row r="17" spans="1:6" ht="30" customHeight="1" thickBot="1" x14ac:dyDescent="0.3">
      <c r="A17" s="7" t="s">
        <v>17</v>
      </c>
      <c r="B17" s="8" t="s">
        <v>185</v>
      </c>
      <c r="C17" s="18">
        <f>SUM(C18:C26)</f>
        <v>0</v>
      </c>
      <c r="D17" s="23">
        <f t="shared" ref="D17:F17" si="3">SUM(D18:D26)</f>
        <v>0</v>
      </c>
      <c r="E17" s="27">
        <f t="shared" si="3"/>
        <v>0</v>
      </c>
      <c r="F17" s="31">
        <f t="shared" si="3"/>
        <v>0</v>
      </c>
    </row>
    <row r="18" spans="1:6" ht="30" customHeight="1" thickBot="1" x14ac:dyDescent="0.3">
      <c r="A18" s="1" t="s">
        <v>5</v>
      </c>
      <c r="B18" s="4" t="s">
        <v>18</v>
      </c>
      <c r="C18" s="17">
        <f>Questionário!C19</f>
        <v>0</v>
      </c>
      <c r="D18" s="22">
        <v>0</v>
      </c>
      <c r="E18" s="26">
        <v>0</v>
      </c>
      <c r="F18" s="30">
        <f>Questionário!C19</f>
        <v>0</v>
      </c>
    </row>
    <row r="19" spans="1:6" ht="30" customHeight="1" thickBot="1" x14ac:dyDescent="0.3">
      <c r="A19" s="1" t="s">
        <v>7</v>
      </c>
      <c r="B19" s="4" t="s">
        <v>19</v>
      </c>
      <c r="C19" s="17">
        <f>Questionário!C20</f>
        <v>0</v>
      </c>
      <c r="D19" s="22">
        <v>0</v>
      </c>
      <c r="E19" s="26">
        <v>0</v>
      </c>
      <c r="F19" s="30">
        <f>Questionário!C20</f>
        <v>0</v>
      </c>
    </row>
    <row r="20" spans="1:6" ht="30" customHeight="1" thickBot="1" x14ac:dyDescent="0.3">
      <c r="A20" s="1" t="s">
        <v>9</v>
      </c>
      <c r="B20" s="4" t="s">
        <v>20</v>
      </c>
      <c r="C20" s="17">
        <f>Questionário!C21</f>
        <v>0</v>
      </c>
      <c r="D20" s="22">
        <v>0</v>
      </c>
      <c r="E20" s="26">
        <v>0</v>
      </c>
      <c r="F20" s="30">
        <f>Questionário!C21</f>
        <v>0</v>
      </c>
    </row>
    <row r="21" spans="1:6" ht="30" customHeight="1" thickBot="1" x14ac:dyDescent="0.3">
      <c r="A21" s="1" t="s">
        <v>21</v>
      </c>
      <c r="B21" s="4" t="s">
        <v>22</v>
      </c>
      <c r="C21" s="17">
        <f>Questionário!C22</f>
        <v>0</v>
      </c>
      <c r="D21" s="22">
        <v>0</v>
      </c>
      <c r="E21" s="26">
        <v>0</v>
      </c>
      <c r="F21" s="30">
        <f>Questionário!C22</f>
        <v>0</v>
      </c>
    </row>
    <row r="22" spans="1:6" ht="30" customHeight="1" thickBot="1" x14ac:dyDescent="0.3">
      <c r="A22" s="1" t="s">
        <v>23</v>
      </c>
      <c r="B22" s="4" t="s">
        <v>24</v>
      </c>
      <c r="C22" s="17">
        <f>Questionário!C23</f>
        <v>0</v>
      </c>
      <c r="D22" s="22">
        <v>0</v>
      </c>
      <c r="E22" s="26">
        <v>0</v>
      </c>
      <c r="F22" s="30">
        <f>Questionário!C23</f>
        <v>0</v>
      </c>
    </row>
    <row r="23" spans="1:6" ht="30" customHeight="1" thickBot="1" x14ac:dyDescent="0.3">
      <c r="A23" s="1" t="s">
        <v>25</v>
      </c>
      <c r="B23" s="4" t="s">
        <v>26</v>
      </c>
      <c r="C23" s="17">
        <f>Questionário!C24</f>
        <v>0</v>
      </c>
      <c r="D23" s="22">
        <v>0</v>
      </c>
      <c r="E23" s="26">
        <v>0</v>
      </c>
      <c r="F23" s="30">
        <v>0</v>
      </c>
    </row>
    <row r="24" spans="1:6" ht="30" customHeight="1" thickBot="1" x14ac:dyDescent="0.3">
      <c r="A24" s="1" t="s">
        <v>27</v>
      </c>
      <c r="B24" s="4" t="s">
        <v>28</v>
      </c>
      <c r="C24" s="17">
        <f>Questionário!C25</f>
        <v>0</v>
      </c>
      <c r="D24" s="22">
        <v>0</v>
      </c>
      <c r="E24" s="26">
        <v>0</v>
      </c>
      <c r="F24" s="30">
        <f>Questionário!C25</f>
        <v>0</v>
      </c>
    </row>
    <row r="25" spans="1:6" ht="30" customHeight="1" thickBot="1" x14ac:dyDescent="0.3">
      <c r="A25" s="1" t="s">
        <v>29</v>
      </c>
      <c r="B25" s="4" t="s">
        <v>30</v>
      </c>
      <c r="C25" s="17">
        <f>Questionário!C26</f>
        <v>0</v>
      </c>
      <c r="D25" s="22">
        <f>Questionário!C26</f>
        <v>0</v>
      </c>
      <c r="E25" s="26">
        <f>Questionário!C26</f>
        <v>0</v>
      </c>
      <c r="F25" s="30">
        <v>0</v>
      </c>
    </row>
    <row r="26" spans="1:6" ht="30" customHeight="1" thickBot="1" x14ac:dyDescent="0.3">
      <c r="A26" s="1" t="s">
        <v>31</v>
      </c>
      <c r="B26" s="4" t="s">
        <v>32</v>
      </c>
      <c r="C26" s="17">
        <f>Questionário!D27</f>
        <v>0</v>
      </c>
      <c r="D26" s="22">
        <f>Questionário!D27</f>
        <v>0</v>
      </c>
      <c r="E26" s="26">
        <f>Questionário!D27</f>
        <v>0</v>
      </c>
      <c r="F26" s="30">
        <v>0</v>
      </c>
    </row>
    <row r="27" spans="1:6" ht="30" customHeight="1" thickBot="1" x14ac:dyDescent="0.3">
      <c r="A27" s="7" t="s">
        <v>33</v>
      </c>
      <c r="B27" s="8" t="s">
        <v>186</v>
      </c>
      <c r="C27" s="18">
        <f>SUM(C28:C35)</f>
        <v>0</v>
      </c>
      <c r="D27" s="23">
        <f t="shared" ref="D27:F27" si="4">SUM(D28:D35)</f>
        <v>0</v>
      </c>
      <c r="E27" s="27">
        <f t="shared" si="4"/>
        <v>0</v>
      </c>
      <c r="F27" s="31">
        <f t="shared" si="4"/>
        <v>0</v>
      </c>
    </row>
    <row r="28" spans="1:6" ht="30" customHeight="1" thickBot="1" x14ac:dyDescent="0.3">
      <c r="A28" s="1" t="s">
        <v>5</v>
      </c>
      <c r="B28" s="4" t="s">
        <v>34</v>
      </c>
      <c r="C28" s="17">
        <f>Questionário!C29</f>
        <v>0</v>
      </c>
      <c r="D28" s="22">
        <v>0</v>
      </c>
      <c r="E28" s="26">
        <v>0</v>
      </c>
      <c r="F28" s="30">
        <v>0</v>
      </c>
    </row>
    <row r="29" spans="1:6" ht="30" customHeight="1" thickBot="1" x14ac:dyDescent="0.3">
      <c r="A29" s="1" t="s">
        <v>7</v>
      </c>
      <c r="B29" s="4" t="s">
        <v>35</v>
      </c>
      <c r="C29" s="17">
        <f>Questionário!C30</f>
        <v>0</v>
      </c>
      <c r="D29" s="22">
        <v>0</v>
      </c>
      <c r="E29" s="26">
        <v>0</v>
      </c>
      <c r="F29" s="30">
        <v>0</v>
      </c>
    </row>
    <row r="30" spans="1:6" ht="30" customHeight="1" thickBot="1" x14ac:dyDescent="0.3">
      <c r="A30" s="1" t="s">
        <v>9</v>
      </c>
      <c r="B30" s="4" t="s">
        <v>36</v>
      </c>
      <c r="C30" s="17">
        <f>Questionário!D31</f>
        <v>0</v>
      </c>
      <c r="D30" s="22">
        <v>0</v>
      </c>
      <c r="E30" s="26">
        <v>0</v>
      </c>
      <c r="F30" s="30">
        <v>0</v>
      </c>
    </row>
    <row r="31" spans="1:6" ht="30" customHeight="1" thickBot="1" x14ac:dyDescent="0.3">
      <c r="A31" s="1" t="s">
        <v>21</v>
      </c>
      <c r="B31" s="4" t="s">
        <v>37</v>
      </c>
      <c r="C31" s="17">
        <f>Questionário!D32</f>
        <v>0</v>
      </c>
      <c r="D31" s="22">
        <v>0</v>
      </c>
      <c r="E31" s="26">
        <v>0</v>
      </c>
      <c r="F31" s="30">
        <v>0</v>
      </c>
    </row>
    <row r="32" spans="1:6" ht="30" customHeight="1" thickBot="1" x14ac:dyDescent="0.3">
      <c r="A32" s="1" t="s">
        <v>23</v>
      </c>
      <c r="B32" s="4" t="s">
        <v>38</v>
      </c>
      <c r="C32" s="17">
        <f>Questionário!D33</f>
        <v>0</v>
      </c>
      <c r="D32" s="22">
        <v>0</v>
      </c>
      <c r="E32" s="26">
        <v>0</v>
      </c>
      <c r="F32" s="30">
        <v>0</v>
      </c>
    </row>
    <row r="33" spans="1:6" ht="30" customHeight="1" thickBot="1" x14ac:dyDescent="0.3">
      <c r="A33" s="1" t="s">
        <v>25</v>
      </c>
      <c r="B33" s="4" t="s">
        <v>39</v>
      </c>
      <c r="C33" s="17">
        <f>Questionário!C34</f>
        <v>0</v>
      </c>
      <c r="D33" s="22">
        <v>0</v>
      </c>
      <c r="E33" s="26">
        <v>0</v>
      </c>
      <c r="F33" s="30">
        <v>0</v>
      </c>
    </row>
    <row r="34" spans="1:6" ht="30" customHeight="1" thickBot="1" x14ac:dyDescent="0.3">
      <c r="A34" s="1" t="s">
        <v>27</v>
      </c>
      <c r="B34" s="4" t="s">
        <v>40</v>
      </c>
      <c r="C34" s="17">
        <f>Questionário!C35</f>
        <v>0</v>
      </c>
      <c r="D34" s="22">
        <v>0</v>
      </c>
      <c r="E34" s="26">
        <v>0</v>
      </c>
      <c r="F34" s="30">
        <f>Questionário!C35</f>
        <v>0</v>
      </c>
    </row>
    <row r="35" spans="1:6" ht="30" customHeight="1" thickBot="1" x14ac:dyDescent="0.3">
      <c r="A35" s="1" t="s">
        <v>29</v>
      </c>
      <c r="B35" s="4" t="s">
        <v>41</v>
      </c>
      <c r="C35" s="17">
        <f>Questionário!C36</f>
        <v>0</v>
      </c>
      <c r="D35" s="22">
        <v>0</v>
      </c>
      <c r="E35" s="26">
        <v>0</v>
      </c>
      <c r="F35" s="30">
        <f>Questionário!C36</f>
        <v>0</v>
      </c>
    </row>
    <row r="36" spans="1:6" ht="30" customHeight="1" thickBot="1" x14ac:dyDescent="0.3">
      <c r="A36" s="7" t="s">
        <v>42</v>
      </c>
      <c r="B36" s="8" t="s">
        <v>43</v>
      </c>
      <c r="C36" s="18">
        <f>SUM(C37:C38)</f>
        <v>0</v>
      </c>
      <c r="D36" s="23">
        <f t="shared" ref="D36:F36" si="5">SUM(D37:D38)</f>
        <v>0</v>
      </c>
      <c r="E36" s="27">
        <f t="shared" si="5"/>
        <v>0</v>
      </c>
      <c r="F36" s="31">
        <f t="shared" si="5"/>
        <v>0</v>
      </c>
    </row>
    <row r="37" spans="1:6" ht="30" customHeight="1" thickBot="1" x14ac:dyDescent="0.3">
      <c r="A37" s="1" t="s">
        <v>5</v>
      </c>
      <c r="B37" s="4" t="s">
        <v>44</v>
      </c>
      <c r="C37" s="17">
        <f>Questionário!C38</f>
        <v>0</v>
      </c>
      <c r="D37" s="22">
        <v>0</v>
      </c>
      <c r="E37" s="26">
        <v>0</v>
      </c>
      <c r="F37" s="30">
        <v>0</v>
      </c>
    </row>
    <row r="38" spans="1:6" ht="30" customHeight="1" thickBot="1" x14ac:dyDescent="0.3">
      <c r="A38" s="1" t="s">
        <v>7</v>
      </c>
      <c r="B38" s="4" t="s">
        <v>45</v>
      </c>
      <c r="C38" s="17">
        <f>Questionário!C39</f>
        <v>0</v>
      </c>
      <c r="D38" s="22">
        <v>0</v>
      </c>
      <c r="E38" s="26">
        <v>0</v>
      </c>
      <c r="F38" s="30">
        <f>Questionário!C39</f>
        <v>0</v>
      </c>
    </row>
    <row r="39" spans="1:6" ht="30" customHeight="1" thickBot="1" x14ac:dyDescent="0.3">
      <c r="A39" s="125" t="s">
        <v>46</v>
      </c>
      <c r="B39" s="115" t="s">
        <v>47</v>
      </c>
      <c r="C39" s="135"/>
      <c r="D39" s="136"/>
      <c r="E39" s="137"/>
      <c r="F39" s="138"/>
    </row>
    <row r="40" spans="1:6" ht="30" customHeight="1" thickBot="1" x14ac:dyDescent="0.3">
      <c r="A40" s="70" t="s">
        <v>48</v>
      </c>
      <c r="B40" s="69" t="s">
        <v>244</v>
      </c>
      <c r="C40" s="18">
        <f>SUM(C41)</f>
        <v>0</v>
      </c>
      <c r="D40" s="23">
        <f t="shared" ref="D40:F40" si="6">SUM(D41)</f>
        <v>0</v>
      </c>
      <c r="E40" s="27">
        <f t="shared" si="6"/>
        <v>0</v>
      </c>
      <c r="F40" s="31">
        <f t="shared" si="6"/>
        <v>0</v>
      </c>
    </row>
    <row r="41" spans="1:6" ht="30" customHeight="1" thickBot="1" x14ac:dyDescent="0.3">
      <c r="A41" s="67" t="s">
        <v>5</v>
      </c>
      <c r="B41" s="68" t="s">
        <v>217</v>
      </c>
      <c r="C41" s="17">
        <f>Questionário!$C42</f>
        <v>0</v>
      </c>
      <c r="D41" s="22">
        <f>Questionário!$C42</f>
        <v>0</v>
      </c>
      <c r="E41" s="26">
        <f>Questionário!$C42</f>
        <v>0</v>
      </c>
      <c r="F41" s="30">
        <v>0</v>
      </c>
    </row>
    <row r="42" spans="1:6" ht="30" customHeight="1" thickBot="1" x14ac:dyDescent="0.3">
      <c r="A42" s="70" t="s">
        <v>49</v>
      </c>
      <c r="B42" s="69" t="s">
        <v>231</v>
      </c>
      <c r="C42" s="18">
        <f>SUM(C43:C44)</f>
        <v>0</v>
      </c>
      <c r="D42" s="18">
        <f t="shared" ref="D42:F42" si="7">SUM(D43:D44)</f>
        <v>0</v>
      </c>
      <c r="E42" s="18">
        <f t="shared" si="7"/>
        <v>0</v>
      </c>
      <c r="F42" s="18">
        <f t="shared" si="7"/>
        <v>0</v>
      </c>
    </row>
    <row r="43" spans="1:6" s="41" customFormat="1" ht="30" customHeight="1" thickBot="1" x14ac:dyDescent="0.3">
      <c r="A43" s="73" t="s">
        <v>5</v>
      </c>
      <c r="B43" s="74" t="s">
        <v>232</v>
      </c>
      <c r="C43" s="17">
        <f>Questionário!C44</f>
        <v>0</v>
      </c>
      <c r="D43" s="22">
        <v>0</v>
      </c>
      <c r="E43" s="26">
        <v>0</v>
      </c>
      <c r="F43" s="30">
        <f>Questionário!C44</f>
        <v>0</v>
      </c>
    </row>
    <row r="44" spans="1:6" ht="30" customHeight="1" thickBot="1" x14ac:dyDescent="0.3">
      <c r="A44" s="66" t="s">
        <v>7</v>
      </c>
      <c r="B44" s="68" t="s">
        <v>218</v>
      </c>
      <c r="C44" s="17">
        <f>Questionário!C45</f>
        <v>0</v>
      </c>
      <c r="D44" s="22">
        <v>0</v>
      </c>
      <c r="E44" s="26">
        <v>0</v>
      </c>
      <c r="F44" s="30">
        <f>Questionário!C45</f>
        <v>0</v>
      </c>
    </row>
    <row r="45" spans="1:6" ht="30" customHeight="1" thickBot="1" x14ac:dyDescent="0.3">
      <c r="A45" s="70" t="s">
        <v>50</v>
      </c>
      <c r="B45" s="69" t="s">
        <v>190</v>
      </c>
      <c r="C45" s="18">
        <f>SUM(C46)</f>
        <v>0</v>
      </c>
      <c r="D45" s="23">
        <f t="shared" ref="D45:F45" si="8">SUM(D46)</f>
        <v>0</v>
      </c>
      <c r="E45" s="27">
        <f t="shared" si="8"/>
        <v>0</v>
      </c>
      <c r="F45" s="31">
        <f t="shared" si="8"/>
        <v>0</v>
      </c>
    </row>
    <row r="46" spans="1:6" ht="30" customHeight="1" thickBot="1" x14ac:dyDescent="0.3">
      <c r="A46" s="66" t="s">
        <v>5</v>
      </c>
      <c r="B46" s="68" t="s">
        <v>188</v>
      </c>
      <c r="C46" s="17">
        <f>Questionário!C47</f>
        <v>0</v>
      </c>
      <c r="D46" s="22">
        <f>Questionário!C47</f>
        <v>0</v>
      </c>
      <c r="E46" s="26">
        <v>0</v>
      </c>
      <c r="F46" s="30">
        <f>Questionário!C47</f>
        <v>0</v>
      </c>
    </row>
    <row r="47" spans="1:6" ht="30" customHeight="1" thickBot="1" x14ac:dyDescent="0.3">
      <c r="A47" s="70" t="s">
        <v>51</v>
      </c>
      <c r="B47" s="69" t="s">
        <v>191</v>
      </c>
      <c r="C47" s="18">
        <f>SUM(C48:C51)</f>
        <v>0</v>
      </c>
      <c r="D47" s="23">
        <f t="shared" ref="D47:F47" si="9">SUM(D48:D51)</f>
        <v>0</v>
      </c>
      <c r="E47" s="27">
        <f t="shared" si="9"/>
        <v>0</v>
      </c>
      <c r="F47" s="31">
        <f t="shared" si="9"/>
        <v>0</v>
      </c>
    </row>
    <row r="48" spans="1:6" ht="30" customHeight="1" thickBot="1" x14ac:dyDescent="0.3">
      <c r="A48" s="1" t="s">
        <v>5</v>
      </c>
      <c r="B48" s="4" t="s">
        <v>52</v>
      </c>
      <c r="C48" s="17">
        <f>Questionário!C49</f>
        <v>0</v>
      </c>
      <c r="D48" s="22">
        <v>0</v>
      </c>
      <c r="E48" s="26">
        <f>Questionário!C49</f>
        <v>0</v>
      </c>
      <c r="F48" s="30">
        <f>Questionário!C49</f>
        <v>0</v>
      </c>
    </row>
    <row r="49" spans="1:6" ht="30" customHeight="1" thickBot="1" x14ac:dyDescent="0.3">
      <c r="A49" s="1" t="s">
        <v>7</v>
      </c>
      <c r="B49" s="4" t="s">
        <v>53</v>
      </c>
      <c r="C49" s="17">
        <f>Questionário!C50</f>
        <v>0</v>
      </c>
      <c r="D49" s="22">
        <v>0</v>
      </c>
      <c r="E49" s="26">
        <f>Questionário!C50</f>
        <v>0</v>
      </c>
      <c r="F49" s="30">
        <v>0</v>
      </c>
    </row>
    <row r="50" spans="1:6" ht="30" customHeight="1" thickBot="1" x14ac:dyDescent="0.3">
      <c r="A50" s="1" t="s">
        <v>9</v>
      </c>
      <c r="B50" s="4" t="s">
        <v>54</v>
      </c>
      <c r="C50" s="17">
        <v>0</v>
      </c>
      <c r="D50" s="22">
        <f>Questionário!C51</f>
        <v>0</v>
      </c>
      <c r="E50" s="26">
        <f>Questionário!C51</f>
        <v>0</v>
      </c>
      <c r="F50" s="30">
        <v>0</v>
      </c>
    </row>
    <row r="51" spans="1:6" ht="30" customHeight="1" thickBot="1" x14ac:dyDescent="0.3">
      <c r="A51" s="1" t="s">
        <v>21</v>
      </c>
      <c r="B51" s="4" t="s">
        <v>55</v>
      </c>
      <c r="C51" s="17">
        <v>0</v>
      </c>
      <c r="D51" s="22">
        <f>Questionário!C52</f>
        <v>0</v>
      </c>
      <c r="E51" s="26">
        <f>Questionário!C52</f>
        <v>0</v>
      </c>
      <c r="F51" s="30">
        <v>0</v>
      </c>
    </row>
    <row r="52" spans="1:6" ht="30" customHeight="1" thickBot="1" x14ac:dyDescent="0.3">
      <c r="A52" s="70" t="s">
        <v>56</v>
      </c>
      <c r="B52" s="69" t="s">
        <v>57</v>
      </c>
      <c r="C52" s="18">
        <f>SUM(C53)</f>
        <v>0</v>
      </c>
      <c r="D52" s="23">
        <f t="shared" ref="D52:F52" si="10">SUM(D53)</f>
        <v>0</v>
      </c>
      <c r="E52" s="27">
        <f t="shared" si="10"/>
        <v>0</v>
      </c>
      <c r="F52" s="31">
        <f t="shared" si="10"/>
        <v>0</v>
      </c>
    </row>
    <row r="53" spans="1:6" ht="30" customHeight="1" thickBot="1" x14ac:dyDescent="0.3">
      <c r="A53" s="66" t="s">
        <v>5</v>
      </c>
      <c r="B53" s="68" t="s">
        <v>192</v>
      </c>
      <c r="C53" s="17">
        <f>Questionário!$C54</f>
        <v>0</v>
      </c>
      <c r="D53" s="22">
        <f>Questionário!$C54</f>
        <v>0</v>
      </c>
      <c r="E53" s="26">
        <f>Questionário!$C54</f>
        <v>0</v>
      </c>
      <c r="F53" s="30">
        <f>Questionário!$C54</f>
        <v>0</v>
      </c>
    </row>
    <row r="54" spans="1:6" ht="30" customHeight="1" thickBot="1" x14ac:dyDescent="0.3">
      <c r="A54" s="87" t="s">
        <v>58</v>
      </c>
      <c r="B54" s="88" t="s">
        <v>59</v>
      </c>
      <c r="C54" s="135"/>
      <c r="D54" s="136"/>
      <c r="E54" s="137"/>
      <c r="F54" s="138"/>
    </row>
    <row r="55" spans="1:6" ht="30" customHeight="1" thickBot="1" x14ac:dyDescent="0.3">
      <c r="A55" s="70" t="s">
        <v>60</v>
      </c>
      <c r="B55" s="69" t="s">
        <v>194</v>
      </c>
      <c r="C55" s="18">
        <f>SUM(C56:C58)</f>
        <v>0</v>
      </c>
      <c r="D55" s="23">
        <f t="shared" ref="D55:F55" si="11">SUM(D56:D58)</f>
        <v>0</v>
      </c>
      <c r="E55" s="27">
        <f t="shared" si="11"/>
        <v>0</v>
      </c>
      <c r="F55" s="31">
        <f t="shared" si="11"/>
        <v>0</v>
      </c>
    </row>
    <row r="56" spans="1:6" s="10" customFormat="1" ht="30" customHeight="1" thickBot="1" x14ac:dyDescent="0.3">
      <c r="A56" s="79" t="s">
        <v>193</v>
      </c>
      <c r="B56" s="75" t="s">
        <v>196</v>
      </c>
      <c r="C56" s="19">
        <f>Questionário!C57</f>
        <v>0</v>
      </c>
      <c r="D56" s="24">
        <v>0</v>
      </c>
      <c r="E56" s="28">
        <v>0</v>
      </c>
      <c r="F56" s="32">
        <f>Questionário!C57</f>
        <v>0</v>
      </c>
    </row>
    <row r="57" spans="1:6" s="10" customFormat="1" ht="30" customHeight="1" thickBot="1" x14ac:dyDescent="0.3">
      <c r="A57" s="79" t="s">
        <v>7</v>
      </c>
      <c r="B57" s="75" t="s">
        <v>197</v>
      </c>
      <c r="C57" s="19">
        <f>Questionário!C58</f>
        <v>0</v>
      </c>
      <c r="D57" s="24">
        <v>0</v>
      </c>
      <c r="E57" s="28">
        <v>0</v>
      </c>
      <c r="F57" s="32">
        <f>Questionário!C58</f>
        <v>0</v>
      </c>
    </row>
    <row r="58" spans="1:6" ht="30" customHeight="1" thickBot="1" x14ac:dyDescent="0.3">
      <c r="A58" s="66" t="s">
        <v>9</v>
      </c>
      <c r="B58" s="76" t="s">
        <v>198</v>
      </c>
      <c r="C58" s="19">
        <f>Questionário!C59</f>
        <v>0</v>
      </c>
      <c r="D58" s="22">
        <v>0</v>
      </c>
      <c r="E58" s="26">
        <v>0</v>
      </c>
      <c r="F58" s="32">
        <f>Questionário!C59</f>
        <v>0</v>
      </c>
    </row>
    <row r="59" spans="1:6" ht="30" customHeight="1" thickBot="1" x14ac:dyDescent="0.3">
      <c r="A59" s="70" t="s">
        <v>233</v>
      </c>
      <c r="B59" s="69" t="s">
        <v>195</v>
      </c>
      <c r="C59" s="18">
        <f>SUM(C60:C63)</f>
        <v>0</v>
      </c>
      <c r="D59" s="23">
        <f t="shared" ref="D59:F59" si="12">SUM(D60:D63)</f>
        <v>0</v>
      </c>
      <c r="E59" s="27">
        <f t="shared" si="12"/>
        <v>0</v>
      </c>
      <c r="F59" s="31">
        <f t="shared" si="12"/>
        <v>0</v>
      </c>
    </row>
    <row r="60" spans="1:6" ht="30" customHeight="1" thickBot="1" x14ac:dyDescent="0.3">
      <c r="A60" s="66" t="s">
        <v>5</v>
      </c>
      <c r="B60" s="4" t="s">
        <v>62</v>
      </c>
      <c r="C60" s="17">
        <v>0</v>
      </c>
      <c r="D60" s="22">
        <f>Questionário!$C61</f>
        <v>0</v>
      </c>
      <c r="E60" s="26">
        <f>Questionário!$C61</f>
        <v>0</v>
      </c>
      <c r="F60" s="30">
        <v>0</v>
      </c>
    </row>
    <row r="61" spans="1:6" ht="30" customHeight="1" thickBot="1" x14ac:dyDescent="0.3">
      <c r="A61" s="66" t="s">
        <v>7</v>
      </c>
      <c r="B61" s="4" t="s">
        <v>63</v>
      </c>
      <c r="C61" s="17">
        <v>0</v>
      </c>
      <c r="D61" s="22">
        <f>Questionário!$C62</f>
        <v>0</v>
      </c>
      <c r="E61" s="26">
        <f>Questionário!$C62</f>
        <v>0</v>
      </c>
      <c r="F61" s="30">
        <f>Questionário!$C62</f>
        <v>0</v>
      </c>
    </row>
    <row r="62" spans="1:6" ht="30" customHeight="1" thickBot="1" x14ac:dyDescent="0.3">
      <c r="A62" s="66" t="s">
        <v>9</v>
      </c>
      <c r="B62" s="4" t="s">
        <v>64</v>
      </c>
      <c r="C62" s="17">
        <v>0</v>
      </c>
      <c r="D62" s="22">
        <v>0</v>
      </c>
      <c r="E62" s="26">
        <f>Questionário!$C63</f>
        <v>0</v>
      </c>
      <c r="F62" s="30">
        <f>Questionário!$C63</f>
        <v>0</v>
      </c>
    </row>
    <row r="63" spans="1:6" ht="30" customHeight="1" thickBot="1" x14ac:dyDescent="0.3">
      <c r="A63" s="66" t="s">
        <v>21</v>
      </c>
      <c r="B63" s="4" t="s">
        <v>65</v>
      </c>
      <c r="C63" s="17">
        <f>Questionário!C64</f>
        <v>0</v>
      </c>
      <c r="D63" s="22">
        <f>Questionário!$C64</f>
        <v>0</v>
      </c>
      <c r="E63" s="26">
        <f>Questionário!$C64</f>
        <v>0</v>
      </c>
      <c r="F63" s="30">
        <v>0</v>
      </c>
    </row>
    <row r="64" spans="1:6" ht="30" customHeight="1" thickBot="1" x14ac:dyDescent="0.3">
      <c r="A64" s="70" t="s">
        <v>234</v>
      </c>
      <c r="B64" s="78" t="s">
        <v>201</v>
      </c>
      <c r="C64" s="18">
        <f>SUM(C65:C68)</f>
        <v>0</v>
      </c>
      <c r="D64" s="23">
        <f>SUM(D65:D68)</f>
        <v>0</v>
      </c>
      <c r="E64" s="27">
        <f>SUM(E65:E68)</f>
        <v>0</v>
      </c>
      <c r="F64" s="31">
        <f>SUM(F65:F68)</f>
        <v>0</v>
      </c>
    </row>
    <row r="65" spans="1:6" ht="30" customHeight="1" thickBot="1" x14ac:dyDescent="0.3">
      <c r="A65" s="66" t="s">
        <v>5</v>
      </c>
      <c r="B65" s="4" t="s">
        <v>66</v>
      </c>
      <c r="C65" s="17">
        <f>Questionário!C66</f>
        <v>0</v>
      </c>
      <c r="D65" s="22">
        <f>Questionário!C66</f>
        <v>0</v>
      </c>
      <c r="E65" s="26">
        <v>0</v>
      </c>
      <c r="F65" s="30">
        <f>Questionário!$C66</f>
        <v>0</v>
      </c>
    </row>
    <row r="66" spans="1:6" ht="30" customHeight="1" thickBot="1" x14ac:dyDescent="0.3">
      <c r="A66" s="66" t="s">
        <v>7</v>
      </c>
      <c r="B66" s="4" t="s">
        <v>67</v>
      </c>
      <c r="C66" s="17">
        <v>0</v>
      </c>
      <c r="D66" s="22">
        <f>Questionário!$C67</f>
        <v>0</v>
      </c>
      <c r="E66" s="26">
        <f>Questionário!$C67</f>
        <v>0</v>
      </c>
      <c r="F66" s="30">
        <f>Questionário!$C67</f>
        <v>0</v>
      </c>
    </row>
    <row r="67" spans="1:6" ht="30" customHeight="1" thickBot="1" x14ac:dyDescent="0.3">
      <c r="A67" s="66" t="s">
        <v>9</v>
      </c>
      <c r="B67" s="4" t="s">
        <v>68</v>
      </c>
      <c r="C67" s="17">
        <v>0</v>
      </c>
      <c r="D67" s="22">
        <f>Questionário!C68</f>
        <v>0</v>
      </c>
      <c r="E67" s="26">
        <f>Questionário!$C68</f>
        <v>0</v>
      </c>
      <c r="F67" s="30">
        <f>Questionário!$C68</f>
        <v>0</v>
      </c>
    </row>
    <row r="68" spans="1:6" ht="30" customHeight="1" thickBot="1" x14ac:dyDescent="0.3">
      <c r="A68" s="66" t="s">
        <v>21</v>
      </c>
      <c r="B68" s="4" t="s">
        <v>69</v>
      </c>
      <c r="C68" s="17">
        <f>Questionário!C69</f>
        <v>0</v>
      </c>
      <c r="D68" s="22">
        <f>Questionário!C69</f>
        <v>0</v>
      </c>
      <c r="E68" s="26">
        <f>Questionário!$C69</f>
        <v>0</v>
      </c>
      <c r="F68" s="30">
        <f>Questionário!$C69</f>
        <v>0</v>
      </c>
    </row>
    <row r="69" spans="1:6" ht="30" customHeight="1" thickBot="1" x14ac:dyDescent="0.3">
      <c r="A69" s="70" t="s">
        <v>235</v>
      </c>
      <c r="B69" s="78" t="s">
        <v>70</v>
      </c>
      <c r="C69" s="18">
        <f>(C70+C71+(IF(C72=1,3,0)+IF(C73=1,2,0)+IF(C74=1,1,0)))</f>
        <v>0</v>
      </c>
      <c r="D69" s="23">
        <f t="shared" ref="D69:F69" si="13">SUM(D70:D74)</f>
        <v>0</v>
      </c>
      <c r="E69" s="27">
        <f t="shared" si="13"/>
        <v>0</v>
      </c>
      <c r="F69" s="31">
        <f t="shared" si="13"/>
        <v>0</v>
      </c>
    </row>
    <row r="70" spans="1:6" ht="30" customHeight="1" thickBot="1" x14ac:dyDescent="0.3">
      <c r="A70" s="66" t="s">
        <v>5</v>
      </c>
      <c r="B70" s="4" t="s">
        <v>71</v>
      </c>
      <c r="C70" s="17">
        <f>Questionário!C71</f>
        <v>0</v>
      </c>
      <c r="D70" s="22">
        <v>0</v>
      </c>
      <c r="E70" s="26">
        <v>0</v>
      </c>
      <c r="F70" s="30">
        <f>Questionário!C71</f>
        <v>0</v>
      </c>
    </row>
    <row r="71" spans="1:6" ht="30" customHeight="1" thickBot="1" x14ac:dyDescent="0.3">
      <c r="A71" s="66" t="s">
        <v>7</v>
      </c>
      <c r="B71" s="4" t="s">
        <v>72</v>
      </c>
      <c r="C71" s="17">
        <f>Questionário!C72</f>
        <v>0</v>
      </c>
      <c r="D71" s="22">
        <v>0</v>
      </c>
      <c r="E71" s="26">
        <v>0</v>
      </c>
      <c r="F71" s="30">
        <f>Questionário!C72</f>
        <v>0</v>
      </c>
    </row>
    <row r="72" spans="1:6" ht="30" customHeight="1" thickBot="1" x14ac:dyDescent="0.3">
      <c r="A72" s="82" t="s">
        <v>219</v>
      </c>
      <c r="B72" s="83" t="s">
        <v>73</v>
      </c>
      <c r="C72" s="17">
        <f>Questionário!C73</f>
        <v>0</v>
      </c>
      <c r="D72" s="22">
        <v>0</v>
      </c>
      <c r="E72" s="26">
        <v>0</v>
      </c>
      <c r="F72" s="30">
        <v>0</v>
      </c>
    </row>
    <row r="73" spans="1:6" ht="30" customHeight="1" thickBot="1" x14ac:dyDescent="0.3">
      <c r="A73" s="82" t="s">
        <v>220</v>
      </c>
      <c r="B73" s="83" t="s">
        <v>74</v>
      </c>
      <c r="C73" s="17">
        <f>Questionário!C74</f>
        <v>0</v>
      </c>
      <c r="D73" s="22">
        <v>0</v>
      </c>
      <c r="E73" s="26">
        <v>0</v>
      </c>
      <c r="F73" s="30">
        <v>0</v>
      </c>
    </row>
    <row r="74" spans="1:6" ht="30" customHeight="1" thickBot="1" x14ac:dyDescent="0.3">
      <c r="A74" s="82" t="s">
        <v>221</v>
      </c>
      <c r="B74" s="83" t="s">
        <v>75</v>
      </c>
      <c r="C74" s="17">
        <f>Questionário!C75</f>
        <v>0</v>
      </c>
      <c r="D74" s="22">
        <v>0</v>
      </c>
      <c r="E74" s="26">
        <v>0</v>
      </c>
      <c r="F74" s="30">
        <v>0</v>
      </c>
    </row>
    <row r="75" spans="1:6" ht="30" customHeight="1" thickBot="1" x14ac:dyDescent="0.3">
      <c r="A75" s="7" t="s">
        <v>76</v>
      </c>
      <c r="B75" s="8" t="s">
        <v>204</v>
      </c>
      <c r="C75" s="18">
        <f>SUM(C76:C79)</f>
        <v>0</v>
      </c>
      <c r="D75" s="23">
        <f t="shared" ref="D75:F75" si="14">SUM(D76:D79)</f>
        <v>0</v>
      </c>
      <c r="E75" s="27">
        <f t="shared" si="14"/>
        <v>0</v>
      </c>
      <c r="F75" s="31">
        <f t="shared" si="14"/>
        <v>0</v>
      </c>
    </row>
    <row r="76" spans="1:6" ht="30" customHeight="1" thickBot="1" x14ac:dyDescent="0.3">
      <c r="A76" s="1" t="s">
        <v>5</v>
      </c>
      <c r="B76" s="4" t="s">
        <v>77</v>
      </c>
      <c r="C76" s="17">
        <f>Questionário!C77</f>
        <v>0</v>
      </c>
      <c r="D76" s="22">
        <v>0</v>
      </c>
      <c r="E76" s="26">
        <f>Questionário!C77</f>
        <v>0</v>
      </c>
      <c r="F76" s="30">
        <v>0</v>
      </c>
    </row>
    <row r="77" spans="1:6" ht="30" customHeight="1" thickBot="1" x14ac:dyDescent="0.3">
      <c r="A77" s="1" t="s">
        <v>7</v>
      </c>
      <c r="B77" s="4" t="s">
        <v>78</v>
      </c>
      <c r="C77" s="17">
        <f>Questionário!C78</f>
        <v>0</v>
      </c>
      <c r="D77" s="22">
        <v>0</v>
      </c>
      <c r="E77" s="26">
        <f>Questionário!C78</f>
        <v>0</v>
      </c>
      <c r="F77" s="30">
        <v>0</v>
      </c>
    </row>
    <row r="78" spans="1:6" ht="30" customHeight="1" thickBot="1" x14ac:dyDescent="0.3">
      <c r="A78" s="1" t="s">
        <v>9</v>
      </c>
      <c r="B78" s="4" t="s">
        <v>79</v>
      </c>
      <c r="C78" s="17">
        <f>Questionário!C79</f>
        <v>0</v>
      </c>
      <c r="D78" s="22">
        <v>0</v>
      </c>
      <c r="E78" s="26">
        <v>0</v>
      </c>
      <c r="F78" s="30">
        <v>0</v>
      </c>
    </row>
    <row r="79" spans="1:6" ht="30" customHeight="1" thickBot="1" x14ac:dyDescent="0.3">
      <c r="A79" s="2" t="s">
        <v>21</v>
      </c>
      <c r="B79" s="5" t="s">
        <v>80</v>
      </c>
      <c r="C79" s="17">
        <f>Questionário!C80</f>
        <v>0</v>
      </c>
      <c r="D79" s="22">
        <v>0</v>
      </c>
      <c r="E79" s="26">
        <v>0</v>
      </c>
      <c r="F79" s="30">
        <v>0</v>
      </c>
    </row>
    <row r="80" spans="1:6" ht="30" customHeight="1" thickBot="1" x14ac:dyDescent="0.3">
      <c r="A80" s="87" t="s">
        <v>81</v>
      </c>
      <c r="B80" s="88" t="s">
        <v>82</v>
      </c>
      <c r="C80" s="135"/>
      <c r="D80" s="136"/>
      <c r="E80" s="137"/>
      <c r="F80" s="138"/>
    </row>
    <row r="81" spans="1:6" ht="30" customHeight="1" thickBot="1" x14ac:dyDescent="0.3">
      <c r="A81" s="7" t="s">
        <v>83</v>
      </c>
      <c r="B81" s="9" t="s">
        <v>203</v>
      </c>
      <c r="C81" s="18">
        <f>SUM(C82:C89)</f>
        <v>0</v>
      </c>
      <c r="D81" s="23">
        <f t="shared" ref="D81:F81" si="15">SUM(D82:D89)</f>
        <v>0</v>
      </c>
      <c r="E81" s="27">
        <f t="shared" si="15"/>
        <v>0</v>
      </c>
      <c r="F81" s="31">
        <f t="shared" si="15"/>
        <v>0</v>
      </c>
    </row>
    <row r="82" spans="1:6" ht="30" customHeight="1" thickBot="1" x14ac:dyDescent="0.3">
      <c r="A82" s="1" t="s">
        <v>5</v>
      </c>
      <c r="B82" s="4" t="s">
        <v>84</v>
      </c>
      <c r="C82" s="17">
        <f>Questionário!C83</f>
        <v>0</v>
      </c>
      <c r="D82" s="22">
        <v>0</v>
      </c>
      <c r="E82" s="26">
        <v>0</v>
      </c>
      <c r="F82" s="30">
        <f>Questionário!C83</f>
        <v>0</v>
      </c>
    </row>
    <row r="83" spans="1:6" ht="30" customHeight="1" thickBot="1" x14ac:dyDescent="0.3">
      <c r="A83" s="1" t="s">
        <v>7</v>
      </c>
      <c r="B83" s="4" t="s">
        <v>85</v>
      </c>
      <c r="C83" s="17">
        <v>0</v>
      </c>
      <c r="D83" s="22">
        <v>0</v>
      </c>
      <c r="E83" s="26">
        <v>0</v>
      </c>
      <c r="F83" s="30">
        <f>Questionário!C84</f>
        <v>0</v>
      </c>
    </row>
    <row r="84" spans="1:6" ht="30" customHeight="1" thickBot="1" x14ac:dyDescent="0.3">
      <c r="A84" s="1" t="s">
        <v>9</v>
      </c>
      <c r="B84" s="4" t="s">
        <v>86</v>
      </c>
      <c r="C84" s="17">
        <f>Questionário!C85</f>
        <v>0</v>
      </c>
      <c r="D84" s="22">
        <v>0</v>
      </c>
      <c r="E84" s="26">
        <v>0</v>
      </c>
      <c r="F84" s="30">
        <f>Questionário!C85</f>
        <v>0</v>
      </c>
    </row>
    <row r="85" spans="1:6" ht="30" customHeight="1" thickBot="1" x14ac:dyDescent="0.3">
      <c r="A85" s="1" t="s">
        <v>21</v>
      </c>
      <c r="B85" s="4" t="s">
        <v>87</v>
      </c>
      <c r="C85" s="17">
        <v>0</v>
      </c>
      <c r="D85" s="22">
        <v>0</v>
      </c>
      <c r="E85" s="26">
        <f>Questionário!C86</f>
        <v>0</v>
      </c>
      <c r="F85" s="30">
        <f>Questionário!C86</f>
        <v>0</v>
      </c>
    </row>
    <row r="86" spans="1:6" ht="30" customHeight="1" thickBot="1" x14ac:dyDescent="0.3">
      <c r="A86" s="1" t="s">
        <v>23</v>
      </c>
      <c r="B86" s="4" t="s">
        <v>88</v>
      </c>
      <c r="C86" s="17">
        <f>Questionário!C87</f>
        <v>0</v>
      </c>
      <c r="D86" s="22">
        <v>0</v>
      </c>
      <c r="E86" s="26">
        <f>Questionário!C87</f>
        <v>0</v>
      </c>
      <c r="F86" s="30">
        <f>Questionário!C87</f>
        <v>0</v>
      </c>
    </row>
    <row r="87" spans="1:6" ht="30" customHeight="1" thickBot="1" x14ac:dyDescent="0.3">
      <c r="A87" s="1" t="s">
        <v>25</v>
      </c>
      <c r="B87" s="4" t="s">
        <v>89</v>
      </c>
      <c r="C87" s="17">
        <f>Questionário!C88</f>
        <v>0</v>
      </c>
      <c r="D87" s="22">
        <f>Questionário!C88</f>
        <v>0</v>
      </c>
      <c r="E87" s="26">
        <v>0</v>
      </c>
      <c r="F87" s="30">
        <v>0</v>
      </c>
    </row>
    <row r="88" spans="1:6" ht="30" customHeight="1" thickBot="1" x14ac:dyDescent="0.3">
      <c r="A88" s="1" t="s">
        <v>27</v>
      </c>
      <c r="B88" s="4" t="s">
        <v>90</v>
      </c>
      <c r="C88" s="17">
        <f>Questionário!C89</f>
        <v>0</v>
      </c>
      <c r="D88" s="22">
        <v>0</v>
      </c>
      <c r="E88" s="26">
        <f>Questionário!C89</f>
        <v>0</v>
      </c>
      <c r="F88" s="30">
        <v>0</v>
      </c>
    </row>
    <row r="89" spans="1:6" ht="30" customHeight="1" thickBot="1" x14ac:dyDescent="0.3">
      <c r="A89" s="1" t="s">
        <v>29</v>
      </c>
      <c r="B89" s="4" t="s">
        <v>91</v>
      </c>
      <c r="C89" s="17">
        <f>Questionário!C90</f>
        <v>0</v>
      </c>
      <c r="D89" s="22">
        <v>0</v>
      </c>
      <c r="E89" s="26">
        <f>Questionário!C90</f>
        <v>0</v>
      </c>
      <c r="F89" s="30">
        <v>0</v>
      </c>
    </row>
    <row r="90" spans="1:6" ht="30" customHeight="1" thickBot="1" x14ac:dyDescent="0.3">
      <c r="A90" s="70" t="s">
        <v>92</v>
      </c>
      <c r="B90" s="78" t="s">
        <v>202</v>
      </c>
      <c r="C90" s="18">
        <f>SUM(C91:C92)</f>
        <v>0</v>
      </c>
      <c r="D90" s="23">
        <f>SUM(D91:D92)</f>
        <v>0</v>
      </c>
      <c r="E90" s="27">
        <f>SUM(E91:E92)</f>
        <v>0</v>
      </c>
      <c r="F90" s="31">
        <f>SUM(F91:F92)</f>
        <v>0</v>
      </c>
    </row>
    <row r="91" spans="1:6" ht="30" customHeight="1" thickBot="1" x14ac:dyDescent="0.3">
      <c r="A91" s="1" t="s">
        <v>5</v>
      </c>
      <c r="B91" s="4" t="s">
        <v>93</v>
      </c>
      <c r="C91" s="17">
        <f>Questionário!$C92</f>
        <v>0</v>
      </c>
      <c r="D91" s="22">
        <f>Questionário!$C92</f>
        <v>0</v>
      </c>
      <c r="E91" s="26">
        <f>Questionário!$C92</f>
        <v>0</v>
      </c>
      <c r="F91" s="30">
        <v>0</v>
      </c>
    </row>
    <row r="92" spans="1:6" ht="30" customHeight="1" thickBot="1" x14ac:dyDescent="0.3">
      <c r="A92" s="1" t="s">
        <v>7</v>
      </c>
      <c r="B92" s="4" t="s">
        <v>236</v>
      </c>
      <c r="C92" s="17">
        <f>Questionário!C92</f>
        <v>0</v>
      </c>
      <c r="D92" s="22">
        <f>Questionário!C92</f>
        <v>0</v>
      </c>
      <c r="E92" s="26">
        <f>Questionário!C92</f>
        <v>0</v>
      </c>
      <c r="F92" s="30">
        <f>Questionário!C92</f>
        <v>0</v>
      </c>
    </row>
    <row r="93" spans="1:6" ht="30" customHeight="1" thickBot="1" x14ac:dyDescent="0.3">
      <c r="A93" s="7" t="s">
        <v>94</v>
      </c>
      <c r="B93" s="9" t="s">
        <v>205</v>
      </c>
      <c r="C93" s="18">
        <f>SUM(C94:C104)</f>
        <v>0</v>
      </c>
      <c r="D93" s="23">
        <f t="shared" ref="D93:F93" si="16">SUM(D94:D104)</f>
        <v>0</v>
      </c>
      <c r="E93" s="27">
        <f t="shared" si="16"/>
        <v>0</v>
      </c>
      <c r="F93" s="31">
        <f t="shared" si="16"/>
        <v>0</v>
      </c>
    </row>
    <row r="94" spans="1:6" ht="30" customHeight="1" thickBot="1" x14ac:dyDescent="0.3">
      <c r="A94" s="1" t="s">
        <v>5</v>
      </c>
      <c r="B94" s="4" t="s">
        <v>95</v>
      </c>
      <c r="C94" s="17">
        <v>0</v>
      </c>
      <c r="D94" s="22">
        <v>0</v>
      </c>
      <c r="E94" s="26">
        <v>0</v>
      </c>
      <c r="F94" s="30">
        <f>Questionário!C95</f>
        <v>0</v>
      </c>
    </row>
    <row r="95" spans="1:6" ht="30" customHeight="1" thickBot="1" x14ac:dyDescent="0.3">
      <c r="A95" s="1" t="s">
        <v>7</v>
      </c>
      <c r="B95" s="4" t="s">
        <v>96</v>
      </c>
      <c r="C95" s="17">
        <v>0</v>
      </c>
      <c r="D95" s="22">
        <v>0</v>
      </c>
      <c r="E95" s="26">
        <v>0</v>
      </c>
      <c r="F95" s="30">
        <f>Questionário!C96</f>
        <v>0</v>
      </c>
    </row>
    <row r="96" spans="1:6" ht="30" customHeight="1" thickBot="1" x14ac:dyDescent="0.3">
      <c r="A96" s="1" t="s">
        <v>9</v>
      </c>
      <c r="B96" s="4" t="s">
        <v>97</v>
      </c>
      <c r="C96" s="17">
        <v>0</v>
      </c>
      <c r="D96" s="22">
        <v>0</v>
      </c>
      <c r="E96" s="26">
        <v>0</v>
      </c>
      <c r="F96" s="30">
        <f>Questionário!C97</f>
        <v>0</v>
      </c>
    </row>
    <row r="97" spans="1:6" ht="30" customHeight="1" thickBot="1" x14ac:dyDescent="0.3">
      <c r="A97" s="1" t="s">
        <v>21</v>
      </c>
      <c r="B97" s="4" t="s">
        <v>98</v>
      </c>
      <c r="C97" s="17">
        <f>Questionário!$C98</f>
        <v>0</v>
      </c>
      <c r="D97" s="22">
        <f>Questionário!$C98</f>
        <v>0</v>
      </c>
      <c r="E97" s="26">
        <v>0</v>
      </c>
      <c r="F97" s="30">
        <v>0</v>
      </c>
    </row>
    <row r="98" spans="1:6" ht="30" customHeight="1" thickBot="1" x14ac:dyDescent="0.3">
      <c r="A98" s="1" t="s">
        <v>23</v>
      </c>
      <c r="B98" s="4" t="s">
        <v>99</v>
      </c>
      <c r="C98" s="17">
        <f>Questionário!C99</f>
        <v>0</v>
      </c>
      <c r="D98" s="22">
        <f>Questionário!$C99</f>
        <v>0</v>
      </c>
      <c r="E98" s="26">
        <v>0</v>
      </c>
      <c r="F98" s="30">
        <v>0</v>
      </c>
    </row>
    <row r="99" spans="1:6" ht="30" customHeight="1" thickBot="1" x14ac:dyDescent="0.3">
      <c r="A99" s="1" t="s">
        <v>25</v>
      </c>
      <c r="B99" s="4" t="s">
        <v>100</v>
      </c>
      <c r="C99" s="17">
        <f>Questionário!C100</f>
        <v>0</v>
      </c>
      <c r="D99" s="22">
        <f>Questionário!$C100</f>
        <v>0</v>
      </c>
      <c r="E99" s="26">
        <v>0</v>
      </c>
      <c r="F99" s="30">
        <v>0</v>
      </c>
    </row>
    <row r="100" spans="1:6" ht="30" customHeight="1" thickBot="1" x14ac:dyDescent="0.3">
      <c r="A100" s="1" t="s">
        <v>27</v>
      </c>
      <c r="B100" s="4" t="s">
        <v>101</v>
      </c>
      <c r="C100" s="17">
        <f>Questionário!D101</f>
        <v>0</v>
      </c>
      <c r="D100" s="22">
        <v>0</v>
      </c>
      <c r="E100" s="26">
        <v>0</v>
      </c>
      <c r="F100" s="30">
        <v>0</v>
      </c>
    </row>
    <row r="101" spans="1:6" ht="30" customHeight="1" thickBot="1" x14ac:dyDescent="0.3">
      <c r="A101" s="1" t="s">
        <v>29</v>
      </c>
      <c r="B101" s="4" t="s">
        <v>102</v>
      </c>
      <c r="C101" s="17">
        <f>Questionário!D102</f>
        <v>0</v>
      </c>
      <c r="D101" s="22">
        <v>0</v>
      </c>
      <c r="E101" s="26">
        <v>0</v>
      </c>
      <c r="F101" s="30">
        <v>0</v>
      </c>
    </row>
    <row r="102" spans="1:6" ht="30" customHeight="1" thickBot="1" x14ac:dyDescent="0.3">
      <c r="A102" s="1" t="s">
        <v>31</v>
      </c>
      <c r="B102" s="4" t="s">
        <v>103</v>
      </c>
      <c r="C102" s="17">
        <f>Questionário!$C103</f>
        <v>0</v>
      </c>
      <c r="D102" s="22">
        <f>Questionário!$C103</f>
        <v>0</v>
      </c>
      <c r="E102" s="26">
        <v>0</v>
      </c>
      <c r="F102" s="30">
        <v>0</v>
      </c>
    </row>
    <row r="103" spans="1:6" ht="30" customHeight="1" thickBot="1" x14ac:dyDescent="0.3">
      <c r="A103" s="1" t="s">
        <v>206</v>
      </c>
      <c r="B103" s="4" t="s">
        <v>104</v>
      </c>
      <c r="C103" s="17">
        <f>Questionário!D104</f>
        <v>0</v>
      </c>
      <c r="D103" s="22">
        <v>0</v>
      </c>
      <c r="E103" s="26">
        <v>0</v>
      </c>
      <c r="F103" s="30">
        <v>0</v>
      </c>
    </row>
    <row r="104" spans="1:6" ht="30" customHeight="1" thickBot="1" x14ac:dyDescent="0.3">
      <c r="A104" s="1" t="s">
        <v>207</v>
      </c>
      <c r="B104" s="4" t="s">
        <v>105</v>
      </c>
      <c r="C104" s="17">
        <f>Questionário!C105</f>
        <v>0</v>
      </c>
      <c r="D104" s="22">
        <v>0</v>
      </c>
      <c r="E104" s="26">
        <v>0</v>
      </c>
      <c r="F104" s="30">
        <v>0</v>
      </c>
    </row>
    <row r="105" spans="1:6" ht="30" customHeight="1" thickBot="1" x14ac:dyDescent="0.3">
      <c r="A105" s="7" t="s">
        <v>106</v>
      </c>
      <c r="B105" s="9" t="s">
        <v>107</v>
      </c>
      <c r="C105" s="18">
        <f>(C106+C107+(IF(C108=1,4,0)+IF(C109=1,3,0)+IF(C110=1,2,0)+IF(C111=1,1,0)))</f>
        <v>0</v>
      </c>
      <c r="D105" s="23">
        <f>(D106+D107+(IF(D108=1,4,0)+IF(D109=1,3,0)+IF(D110=1,2,0)+IF(D111=1,1,0)))</f>
        <v>0</v>
      </c>
      <c r="E105" s="27">
        <f>(E106+E107+(IF(E108=1,4,0)+IF(E109=1,3,0)+IF(E110=1,2,0)+IF(E111=1,1,0)))</f>
        <v>0</v>
      </c>
      <c r="F105" s="31">
        <f>(F106+F107+(IF(F108=1,4,0)+IF(F109=1,3,0)+IF(F110=1,2,0)+IF(F111=1,1,0)))</f>
        <v>0</v>
      </c>
    </row>
    <row r="106" spans="1:6" ht="30" customHeight="1" thickBot="1" x14ac:dyDescent="0.3">
      <c r="A106" s="1" t="s">
        <v>5</v>
      </c>
      <c r="B106" s="4" t="s">
        <v>108</v>
      </c>
      <c r="C106" s="17">
        <f>Questionário!C107</f>
        <v>0</v>
      </c>
      <c r="D106" s="22">
        <v>0</v>
      </c>
      <c r="E106" s="26">
        <v>0</v>
      </c>
      <c r="F106" s="30">
        <v>0</v>
      </c>
    </row>
    <row r="107" spans="1:6" ht="30" customHeight="1" thickBot="1" x14ac:dyDescent="0.3">
      <c r="A107" s="1" t="s">
        <v>7</v>
      </c>
      <c r="B107" s="4" t="s">
        <v>109</v>
      </c>
      <c r="C107" s="17">
        <f>Questionário!C108</f>
        <v>0</v>
      </c>
      <c r="D107" s="22">
        <f>Questionário!C108</f>
        <v>0</v>
      </c>
      <c r="E107" s="26">
        <v>0</v>
      </c>
      <c r="F107" s="30">
        <v>0</v>
      </c>
    </row>
    <row r="108" spans="1:6" ht="30" customHeight="1" thickBot="1" x14ac:dyDescent="0.3">
      <c r="A108" s="80" t="s">
        <v>219</v>
      </c>
      <c r="B108" s="81" t="s">
        <v>110</v>
      </c>
      <c r="C108" s="17">
        <f>Questionário!C109</f>
        <v>0</v>
      </c>
      <c r="D108" s="22">
        <f>Questionário!C109</f>
        <v>0</v>
      </c>
      <c r="E108" s="26">
        <f>Questionário!C109</f>
        <v>0</v>
      </c>
      <c r="F108" s="30">
        <f>Questionário!C109</f>
        <v>0</v>
      </c>
    </row>
    <row r="109" spans="1:6" ht="30" customHeight="1" thickBot="1" x14ac:dyDescent="0.3">
      <c r="A109" s="80" t="s">
        <v>220</v>
      </c>
      <c r="B109" s="81" t="s">
        <v>111</v>
      </c>
      <c r="C109" s="17">
        <f>Questionário!C110</f>
        <v>0</v>
      </c>
      <c r="D109" s="22">
        <f>Questionário!C110</f>
        <v>0</v>
      </c>
      <c r="E109" s="26">
        <f>Questionário!C110</f>
        <v>0</v>
      </c>
      <c r="F109" s="30">
        <f>Questionário!C110</f>
        <v>0</v>
      </c>
    </row>
    <row r="110" spans="1:6" ht="30" customHeight="1" thickBot="1" x14ac:dyDescent="0.3">
      <c r="A110" s="80" t="s">
        <v>221</v>
      </c>
      <c r="B110" s="81" t="s">
        <v>112</v>
      </c>
      <c r="C110" s="17">
        <f>Questionário!C111</f>
        <v>0</v>
      </c>
      <c r="D110" s="22">
        <f>Questionário!C111</f>
        <v>0</v>
      </c>
      <c r="E110" s="26">
        <f>Questionário!C111</f>
        <v>0</v>
      </c>
      <c r="F110" s="30">
        <f>Questionário!C111</f>
        <v>0</v>
      </c>
    </row>
    <row r="111" spans="1:6" ht="30" customHeight="1" thickBot="1" x14ac:dyDescent="0.3">
      <c r="A111" s="80" t="s">
        <v>237</v>
      </c>
      <c r="B111" s="81" t="s">
        <v>113</v>
      </c>
      <c r="C111" s="17">
        <f>Questionário!C112</f>
        <v>0</v>
      </c>
      <c r="D111" s="22">
        <f>Questionário!C112</f>
        <v>0</v>
      </c>
      <c r="E111" s="26">
        <f>Questionário!C112</f>
        <v>0</v>
      </c>
      <c r="F111" s="30">
        <f>Questionário!C112</f>
        <v>0</v>
      </c>
    </row>
    <row r="112" spans="1:6" ht="30" customHeight="1" thickBot="1" x14ac:dyDescent="0.3">
      <c r="A112" s="7" t="s">
        <v>114</v>
      </c>
      <c r="B112" s="8" t="s">
        <v>115</v>
      </c>
      <c r="C112" s="18">
        <f>SUM(C113:C121)</f>
        <v>0</v>
      </c>
      <c r="D112" s="23">
        <f t="shared" ref="D112:F112" si="17">SUM(D113:D121)</f>
        <v>0</v>
      </c>
      <c r="E112" s="27">
        <f t="shared" si="17"/>
        <v>0</v>
      </c>
      <c r="F112" s="31">
        <f t="shared" si="17"/>
        <v>0</v>
      </c>
    </row>
    <row r="113" spans="1:6" ht="30" customHeight="1" thickBot="1" x14ac:dyDescent="0.3">
      <c r="A113" s="1" t="s">
        <v>5</v>
      </c>
      <c r="B113" s="4" t="s">
        <v>116</v>
      </c>
      <c r="C113" s="17">
        <v>0</v>
      </c>
      <c r="D113" s="22">
        <f>Questionário!C114</f>
        <v>0</v>
      </c>
      <c r="E113" s="26">
        <v>0</v>
      </c>
      <c r="F113" s="30">
        <f>Questionário!C114</f>
        <v>0</v>
      </c>
    </row>
    <row r="114" spans="1:6" ht="30" customHeight="1" thickBot="1" x14ac:dyDescent="0.3">
      <c r="A114" s="1" t="s">
        <v>7</v>
      </c>
      <c r="B114" s="6" t="s">
        <v>117</v>
      </c>
      <c r="C114" s="17">
        <v>0</v>
      </c>
      <c r="D114" s="22">
        <f>Questionário!C115</f>
        <v>0</v>
      </c>
      <c r="E114" s="26">
        <v>0</v>
      </c>
      <c r="F114" s="30">
        <f>Questionário!C115</f>
        <v>0</v>
      </c>
    </row>
    <row r="115" spans="1:6" ht="30" customHeight="1" thickBot="1" x14ac:dyDescent="0.3">
      <c r="A115" s="1" t="s">
        <v>9</v>
      </c>
      <c r="B115" s="4" t="s">
        <v>118</v>
      </c>
      <c r="C115" s="17">
        <v>0</v>
      </c>
      <c r="D115" s="22">
        <f>Questionário!C116</f>
        <v>0</v>
      </c>
      <c r="E115" s="26">
        <v>0</v>
      </c>
      <c r="F115" s="30">
        <f>Questionário!C116</f>
        <v>0</v>
      </c>
    </row>
    <row r="116" spans="1:6" ht="30" customHeight="1" thickBot="1" x14ac:dyDescent="0.3">
      <c r="A116" s="1" t="s">
        <v>21</v>
      </c>
      <c r="B116" s="4" t="s">
        <v>119</v>
      </c>
      <c r="C116" s="17">
        <v>0</v>
      </c>
      <c r="D116" s="22">
        <f>Questionário!C117</f>
        <v>0</v>
      </c>
      <c r="E116" s="26">
        <v>0</v>
      </c>
      <c r="F116" s="30">
        <f>Questionário!C117</f>
        <v>0</v>
      </c>
    </row>
    <row r="117" spans="1:6" ht="30" customHeight="1" thickBot="1" x14ac:dyDescent="0.3">
      <c r="A117" s="1" t="s">
        <v>23</v>
      </c>
      <c r="B117" s="4" t="s">
        <v>120</v>
      </c>
      <c r="C117" s="17">
        <v>0</v>
      </c>
      <c r="D117" s="22">
        <f>Questionário!C118</f>
        <v>0</v>
      </c>
      <c r="E117" s="26">
        <v>0</v>
      </c>
      <c r="F117" s="30">
        <f>Questionário!C118</f>
        <v>0</v>
      </c>
    </row>
    <row r="118" spans="1:6" ht="30" customHeight="1" thickBot="1" x14ac:dyDescent="0.3">
      <c r="A118" s="1" t="s">
        <v>25</v>
      </c>
      <c r="B118" s="4" t="s">
        <v>121</v>
      </c>
      <c r="C118" s="17">
        <f>Questionário!C119</f>
        <v>0</v>
      </c>
      <c r="D118" s="22">
        <f>Questionário!C119</f>
        <v>0</v>
      </c>
      <c r="E118" s="26">
        <f>Questionário!C119</f>
        <v>0</v>
      </c>
      <c r="F118" s="30">
        <v>0</v>
      </c>
    </row>
    <row r="119" spans="1:6" ht="30" customHeight="1" thickBot="1" x14ac:dyDescent="0.3">
      <c r="A119" s="1" t="s">
        <v>27</v>
      </c>
      <c r="B119" s="4" t="s">
        <v>122</v>
      </c>
      <c r="C119" s="17">
        <f>Questionário!C120</f>
        <v>0</v>
      </c>
      <c r="D119" s="22">
        <v>0</v>
      </c>
      <c r="E119" s="26">
        <v>0</v>
      </c>
      <c r="F119" s="30">
        <v>0</v>
      </c>
    </row>
    <row r="120" spans="1:6" ht="30" customHeight="1" thickBot="1" x14ac:dyDescent="0.3">
      <c r="A120" s="1" t="s">
        <v>29</v>
      </c>
      <c r="B120" s="4" t="s">
        <v>123</v>
      </c>
      <c r="C120" s="17">
        <v>0</v>
      </c>
      <c r="D120" s="22">
        <f>Questionário!C121</f>
        <v>0</v>
      </c>
      <c r="E120" s="26">
        <v>0</v>
      </c>
      <c r="F120" s="30">
        <f>Questionário!C121</f>
        <v>0</v>
      </c>
    </row>
    <row r="121" spans="1:6" ht="30" customHeight="1" thickBot="1" x14ac:dyDescent="0.3">
      <c r="A121" s="1" t="s">
        <v>31</v>
      </c>
      <c r="B121" s="4" t="s">
        <v>124</v>
      </c>
      <c r="C121" s="17">
        <v>0</v>
      </c>
      <c r="D121" s="22">
        <f>Questionário!C122</f>
        <v>0</v>
      </c>
      <c r="E121" s="26">
        <v>0</v>
      </c>
      <c r="F121" s="30">
        <f>Questionário!C122</f>
        <v>0</v>
      </c>
    </row>
    <row r="122" spans="1:6" ht="30" customHeight="1" thickBot="1" x14ac:dyDescent="0.3">
      <c r="A122" s="70" t="s">
        <v>125</v>
      </c>
      <c r="B122" s="78" t="s">
        <v>126</v>
      </c>
      <c r="C122" s="18">
        <f>SUM(C123)</f>
        <v>0</v>
      </c>
      <c r="D122" s="23">
        <f t="shared" ref="D122:F122" si="18">SUM(D123)</f>
        <v>0</v>
      </c>
      <c r="E122" s="27">
        <f t="shared" si="18"/>
        <v>0</v>
      </c>
      <c r="F122" s="31">
        <f t="shared" si="18"/>
        <v>0</v>
      </c>
    </row>
    <row r="123" spans="1:6" ht="30" customHeight="1" thickBot="1" x14ac:dyDescent="0.3">
      <c r="A123" s="66" t="s">
        <v>5</v>
      </c>
      <c r="B123" s="77" t="s">
        <v>238</v>
      </c>
      <c r="C123" s="17">
        <f>Questionário!$C124</f>
        <v>0</v>
      </c>
      <c r="D123" s="22">
        <f>Questionário!$C124</f>
        <v>0</v>
      </c>
      <c r="E123" s="26">
        <v>0</v>
      </c>
      <c r="F123" s="30">
        <f>Questionário!$C124</f>
        <v>0</v>
      </c>
    </row>
    <row r="124" spans="1:6" ht="30" customHeight="1" thickBot="1" x14ac:dyDescent="0.3">
      <c r="A124" s="7" t="s">
        <v>127</v>
      </c>
      <c r="B124" s="9" t="s">
        <v>128</v>
      </c>
      <c r="C124" s="18">
        <f>SUM(C125:C133)</f>
        <v>0</v>
      </c>
      <c r="D124" s="23">
        <f t="shared" ref="D124:F124" si="19">SUM(D125:D133)</f>
        <v>0</v>
      </c>
      <c r="E124" s="27">
        <f t="shared" si="19"/>
        <v>0</v>
      </c>
      <c r="F124" s="31">
        <f t="shared" si="19"/>
        <v>0</v>
      </c>
    </row>
    <row r="125" spans="1:6" ht="30" customHeight="1" thickBot="1" x14ac:dyDescent="0.3">
      <c r="A125" s="1" t="s">
        <v>5</v>
      </c>
      <c r="B125" s="4" t="s">
        <v>129</v>
      </c>
      <c r="C125" s="17">
        <f>Questionário!C126</f>
        <v>0</v>
      </c>
      <c r="D125" s="22">
        <v>0</v>
      </c>
      <c r="E125" s="26">
        <v>0</v>
      </c>
      <c r="F125" s="30">
        <v>0</v>
      </c>
    </row>
    <row r="126" spans="1:6" ht="30" customHeight="1" thickBot="1" x14ac:dyDescent="0.3">
      <c r="A126" s="1" t="s">
        <v>7</v>
      </c>
      <c r="B126" s="4" t="s">
        <v>130</v>
      </c>
      <c r="C126" s="17">
        <f>Questionário!C127</f>
        <v>0</v>
      </c>
      <c r="D126" s="22">
        <f>Questionário!C127</f>
        <v>0</v>
      </c>
      <c r="E126" s="26">
        <v>0</v>
      </c>
      <c r="F126" s="30">
        <v>0</v>
      </c>
    </row>
    <row r="127" spans="1:6" ht="30" customHeight="1" thickBot="1" x14ac:dyDescent="0.3">
      <c r="A127" s="1" t="s">
        <v>9</v>
      </c>
      <c r="B127" s="4" t="s">
        <v>131</v>
      </c>
      <c r="C127" s="17">
        <f>Questionário!C128</f>
        <v>0</v>
      </c>
      <c r="D127" s="22">
        <f>Questionário!C128</f>
        <v>0</v>
      </c>
      <c r="E127" s="26">
        <v>0</v>
      </c>
      <c r="F127" s="30">
        <v>0</v>
      </c>
    </row>
    <row r="128" spans="1:6" ht="30" customHeight="1" thickBot="1" x14ac:dyDescent="0.3">
      <c r="A128" s="1" t="s">
        <v>21</v>
      </c>
      <c r="B128" s="4" t="s">
        <v>132</v>
      </c>
      <c r="C128" s="17">
        <f>Questionário!D129</f>
        <v>0</v>
      </c>
      <c r="D128" s="22">
        <f>Questionário!D129</f>
        <v>0</v>
      </c>
      <c r="E128" s="26">
        <f>Questionário!D129</f>
        <v>0</v>
      </c>
      <c r="F128" s="30">
        <v>0</v>
      </c>
    </row>
    <row r="129" spans="1:6" ht="30" customHeight="1" thickBot="1" x14ac:dyDescent="0.3">
      <c r="A129" s="1" t="s">
        <v>23</v>
      </c>
      <c r="B129" s="4" t="s">
        <v>133</v>
      </c>
      <c r="C129" s="17">
        <f>Questionário!D130</f>
        <v>0</v>
      </c>
      <c r="D129" s="22">
        <v>0</v>
      </c>
      <c r="E129" s="26">
        <v>0</v>
      </c>
      <c r="F129" s="30">
        <v>0</v>
      </c>
    </row>
    <row r="130" spans="1:6" ht="30" customHeight="1" thickBot="1" x14ac:dyDescent="0.3">
      <c r="A130" s="1" t="s">
        <v>25</v>
      </c>
      <c r="B130" s="4" t="s">
        <v>134</v>
      </c>
      <c r="C130" s="17">
        <f>Questionário!D131</f>
        <v>0</v>
      </c>
      <c r="D130" s="22">
        <v>0</v>
      </c>
      <c r="E130" s="26">
        <v>0</v>
      </c>
      <c r="F130" s="30">
        <v>0</v>
      </c>
    </row>
    <row r="131" spans="1:6" ht="30" customHeight="1" thickBot="1" x14ac:dyDescent="0.3">
      <c r="A131" s="1" t="s">
        <v>27</v>
      </c>
      <c r="B131" s="4" t="s">
        <v>135</v>
      </c>
      <c r="C131" s="17">
        <f>Questionário!D132</f>
        <v>0</v>
      </c>
      <c r="D131" s="22">
        <v>0</v>
      </c>
      <c r="E131" s="26">
        <v>0</v>
      </c>
      <c r="F131" s="30">
        <v>0</v>
      </c>
    </row>
    <row r="132" spans="1:6" ht="30" customHeight="1" thickBot="1" x14ac:dyDescent="0.3">
      <c r="A132" s="1" t="s">
        <v>29</v>
      </c>
      <c r="B132" s="4" t="s">
        <v>136</v>
      </c>
      <c r="C132" s="17">
        <f>Questionário!D133</f>
        <v>0</v>
      </c>
      <c r="D132" s="22">
        <f>Questionário!D133</f>
        <v>0</v>
      </c>
      <c r="E132" s="26">
        <f>Questionário!D133</f>
        <v>0</v>
      </c>
      <c r="F132" s="30">
        <v>0</v>
      </c>
    </row>
    <row r="133" spans="1:6" ht="30" customHeight="1" thickBot="1" x14ac:dyDescent="0.3">
      <c r="A133" s="1" t="s">
        <v>31</v>
      </c>
      <c r="B133" s="4" t="s">
        <v>137</v>
      </c>
      <c r="C133" s="17">
        <f>Questionário!D134</f>
        <v>0</v>
      </c>
      <c r="D133" s="22">
        <f>Questionário!D134</f>
        <v>0</v>
      </c>
      <c r="E133" s="26">
        <f>Questionário!D134</f>
        <v>0</v>
      </c>
      <c r="F133" s="30">
        <v>0</v>
      </c>
    </row>
    <row r="134" spans="1:6" ht="30" customHeight="1" thickBot="1" x14ac:dyDescent="0.3">
      <c r="A134" s="7" t="s">
        <v>138</v>
      </c>
      <c r="B134" s="9" t="s">
        <v>139</v>
      </c>
      <c r="C134" s="18">
        <f>SUM(C135:C140)</f>
        <v>0</v>
      </c>
      <c r="D134" s="23">
        <f t="shared" ref="D134:F134" si="20">SUM(D135:D140)</f>
        <v>0</v>
      </c>
      <c r="E134" s="27">
        <f t="shared" si="20"/>
        <v>0</v>
      </c>
      <c r="F134" s="31">
        <f t="shared" si="20"/>
        <v>0</v>
      </c>
    </row>
    <row r="135" spans="1:6" ht="30" customHeight="1" thickBot="1" x14ac:dyDescent="0.3">
      <c r="A135" s="1" t="s">
        <v>5</v>
      </c>
      <c r="B135" s="4" t="s">
        <v>140</v>
      </c>
      <c r="C135" s="17">
        <f>Questionário!C136</f>
        <v>0</v>
      </c>
      <c r="D135" s="22">
        <v>0</v>
      </c>
      <c r="E135" s="26">
        <f>Questionário!C136</f>
        <v>0</v>
      </c>
      <c r="F135" s="30">
        <v>0</v>
      </c>
    </row>
    <row r="136" spans="1:6" ht="30" customHeight="1" thickBot="1" x14ac:dyDescent="0.3">
      <c r="A136" s="1" t="s">
        <v>7</v>
      </c>
      <c r="B136" s="4" t="s">
        <v>141</v>
      </c>
      <c r="C136" s="17">
        <f>Questionário!C137</f>
        <v>0</v>
      </c>
      <c r="D136" s="22">
        <f>Questionário!C137</f>
        <v>0</v>
      </c>
      <c r="E136" s="26">
        <f>Questionário!C137</f>
        <v>0</v>
      </c>
      <c r="F136" s="30">
        <v>0</v>
      </c>
    </row>
    <row r="137" spans="1:6" ht="30" customHeight="1" thickBot="1" x14ac:dyDescent="0.3">
      <c r="A137" s="1" t="s">
        <v>9</v>
      </c>
      <c r="B137" s="4" t="s">
        <v>142</v>
      </c>
      <c r="C137" s="17">
        <f>Questionário!C138</f>
        <v>0</v>
      </c>
      <c r="D137" s="22">
        <f>Questionário!C138</f>
        <v>0</v>
      </c>
      <c r="E137" s="26">
        <f>Questionário!C138</f>
        <v>0</v>
      </c>
      <c r="F137" s="30">
        <f>Questionário!C138</f>
        <v>0</v>
      </c>
    </row>
    <row r="138" spans="1:6" ht="30" customHeight="1" thickBot="1" x14ac:dyDescent="0.3">
      <c r="A138" s="1" t="s">
        <v>21</v>
      </c>
      <c r="B138" s="4" t="s">
        <v>143</v>
      </c>
      <c r="C138" s="17">
        <f>Questionário!C139</f>
        <v>0</v>
      </c>
      <c r="D138" s="22">
        <f>Questionário!C139</f>
        <v>0</v>
      </c>
      <c r="E138" s="26">
        <f>Questionário!C139</f>
        <v>0</v>
      </c>
      <c r="F138" s="30">
        <f>Questionário!C139</f>
        <v>0</v>
      </c>
    </row>
    <row r="139" spans="1:6" ht="30" customHeight="1" thickBot="1" x14ac:dyDescent="0.3">
      <c r="A139" s="1" t="s">
        <v>23</v>
      </c>
      <c r="B139" s="4" t="s">
        <v>144</v>
      </c>
      <c r="C139" s="17">
        <f>Questionário!C140</f>
        <v>0</v>
      </c>
      <c r="D139" s="22">
        <f>Questionário!C140</f>
        <v>0</v>
      </c>
      <c r="E139" s="26">
        <f>Questionário!C140</f>
        <v>0</v>
      </c>
      <c r="F139" s="30">
        <f>Questionário!C140</f>
        <v>0</v>
      </c>
    </row>
    <row r="140" spans="1:6" ht="30" customHeight="1" thickBot="1" x14ac:dyDescent="0.3">
      <c r="A140" s="1" t="s">
        <v>25</v>
      </c>
      <c r="B140" s="4" t="s">
        <v>145</v>
      </c>
      <c r="C140" s="17">
        <v>0</v>
      </c>
      <c r="D140" s="22">
        <f>Questionário!C141</f>
        <v>0</v>
      </c>
      <c r="E140" s="26">
        <f>Questionário!C141</f>
        <v>0</v>
      </c>
      <c r="F140" s="30">
        <v>0</v>
      </c>
    </row>
    <row r="141" spans="1:6" ht="30" customHeight="1" thickBot="1" x14ac:dyDescent="0.3">
      <c r="A141" s="87" t="s">
        <v>146</v>
      </c>
      <c r="B141" s="88" t="s">
        <v>147</v>
      </c>
      <c r="C141" s="135"/>
      <c r="D141" s="136"/>
      <c r="E141" s="137"/>
      <c r="F141" s="138"/>
    </row>
    <row r="142" spans="1:6" ht="30" customHeight="1" thickBot="1" x14ac:dyDescent="0.3">
      <c r="A142" s="7" t="s">
        <v>148</v>
      </c>
      <c r="B142" s="9" t="s">
        <v>208</v>
      </c>
      <c r="C142" s="18">
        <f>SUM(C143)</f>
        <v>0</v>
      </c>
      <c r="D142" s="23">
        <f t="shared" ref="D142:F142" si="21">SUM(D143)</f>
        <v>0</v>
      </c>
      <c r="E142" s="27">
        <f t="shared" si="21"/>
        <v>0</v>
      </c>
      <c r="F142" s="31">
        <f t="shared" si="21"/>
        <v>0</v>
      </c>
    </row>
    <row r="143" spans="1:6" ht="30" customHeight="1" thickBot="1" x14ac:dyDescent="0.3">
      <c r="A143" s="66" t="s">
        <v>5</v>
      </c>
      <c r="B143" s="68" t="s">
        <v>239</v>
      </c>
      <c r="C143" s="17">
        <f>Questionário!C144</f>
        <v>0</v>
      </c>
      <c r="D143" s="22">
        <v>0</v>
      </c>
      <c r="E143" s="26">
        <f>Questionário!C144</f>
        <v>0</v>
      </c>
      <c r="F143" s="30">
        <v>0</v>
      </c>
    </row>
    <row r="144" spans="1:6" ht="30" customHeight="1" thickBot="1" x14ac:dyDescent="0.3">
      <c r="A144" s="87" t="s">
        <v>149</v>
      </c>
      <c r="B144" s="88" t="s">
        <v>150</v>
      </c>
      <c r="C144" s="135"/>
      <c r="D144" s="136"/>
      <c r="E144" s="137"/>
      <c r="F144" s="138"/>
    </row>
    <row r="145" spans="1:6" ht="30" customHeight="1" thickBot="1" x14ac:dyDescent="0.3">
      <c r="A145" s="70" t="s">
        <v>151</v>
      </c>
      <c r="B145" s="69" t="s">
        <v>209</v>
      </c>
      <c r="C145" s="18">
        <f>SUM(C146:C147)</f>
        <v>0</v>
      </c>
      <c r="D145" s="23">
        <f t="shared" ref="D145:F145" si="22">SUM(D146:D147)</f>
        <v>0</v>
      </c>
      <c r="E145" s="27">
        <f t="shared" si="22"/>
        <v>0</v>
      </c>
      <c r="F145" s="31">
        <f t="shared" si="22"/>
        <v>0</v>
      </c>
    </row>
    <row r="146" spans="1:6" ht="30" customHeight="1" thickBot="1" x14ac:dyDescent="0.3">
      <c r="A146" s="66" t="s">
        <v>5</v>
      </c>
      <c r="B146" s="68" t="s">
        <v>240</v>
      </c>
      <c r="C146" s="17">
        <v>0</v>
      </c>
      <c r="D146" s="22">
        <v>0</v>
      </c>
      <c r="E146" s="26">
        <f>Questionário!C147</f>
        <v>0</v>
      </c>
      <c r="F146" s="30">
        <v>0</v>
      </c>
    </row>
    <row r="147" spans="1:6" ht="30" customHeight="1" thickBot="1" x14ac:dyDescent="0.3">
      <c r="A147" s="66" t="s">
        <v>7</v>
      </c>
      <c r="B147" s="68" t="s">
        <v>241</v>
      </c>
      <c r="C147" s="17">
        <v>0</v>
      </c>
      <c r="D147" s="22">
        <f>Questionário!C148</f>
        <v>0</v>
      </c>
      <c r="E147" s="26">
        <f>Questionário!C148</f>
        <v>0</v>
      </c>
      <c r="F147" s="30">
        <f>Questionário!C148</f>
        <v>0</v>
      </c>
    </row>
    <row r="148" spans="1:6" ht="30" customHeight="1" thickBot="1" x14ac:dyDescent="0.3">
      <c r="A148" s="7" t="s">
        <v>152</v>
      </c>
      <c r="B148" s="9" t="s">
        <v>212</v>
      </c>
      <c r="C148" s="18">
        <f>SUM(C149:C154)</f>
        <v>0</v>
      </c>
      <c r="D148" s="23">
        <f t="shared" ref="D148:F148" si="23">SUM(D149:D154)</f>
        <v>0</v>
      </c>
      <c r="E148" s="27">
        <f t="shared" si="23"/>
        <v>0</v>
      </c>
      <c r="F148" s="31">
        <f t="shared" si="23"/>
        <v>0</v>
      </c>
    </row>
    <row r="149" spans="1:6" ht="30" customHeight="1" thickBot="1" x14ac:dyDescent="0.3">
      <c r="A149" s="66" t="s">
        <v>5</v>
      </c>
      <c r="B149" s="4" t="s">
        <v>153</v>
      </c>
      <c r="C149" s="17">
        <v>0</v>
      </c>
      <c r="D149" s="22">
        <f>Questionário!C150</f>
        <v>0</v>
      </c>
      <c r="E149" s="26">
        <f>Questionário!C150</f>
        <v>0</v>
      </c>
      <c r="F149" s="30">
        <v>0</v>
      </c>
    </row>
    <row r="150" spans="1:6" ht="30" customHeight="1" thickBot="1" x14ac:dyDescent="0.3">
      <c r="A150" s="66" t="s">
        <v>7</v>
      </c>
      <c r="B150" s="4" t="s">
        <v>154</v>
      </c>
      <c r="C150" s="17">
        <v>0</v>
      </c>
      <c r="D150" s="22">
        <f>Questionário!C151</f>
        <v>0</v>
      </c>
      <c r="E150" s="26">
        <f>Questionário!C151</f>
        <v>0</v>
      </c>
      <c r="F150" s="30">
        <f>Questionário!C151</f>
        <v>0</v>
      </c>
    </row>
    <row r="151" spans="1:6" ht="30" customHeight="1" thickBot="1" x14ac:dyDescent="0.3">
      <c r="A151" s="66" t="s">
        <v>9</v>
      </c>
      <c r="B151" s="4" t="s">
        <v>155</v>
      </c>
      <c r="C151" s="17">
        <v>0</v>
      </c>
      <c r="D151" s="22">
        <f>Questionário!C152</f>
        <v>0</v>
      </c>
      <c r="E151" s="26">
        <v>0</v>
      </c>
      <c r="F151" s="30">
        <f>Questionário!C152</f>
        <v>0</v>
      </c>
    </row>
    <row r="152" spans="1:6" ht="30" customHeight="1" thickBot="1" x14ac:dyDescent="0.3">
      <c r="A152" s="66" t="s">
        <v>21</v>
      </c>
      <c r="B152" s="4" t="s">
        <v>156</v>
      </c>
      <c r="C152" s="17">
        <v>0</v>
      </c>
      <c r="D152" s="22">
        <f>Questionário!C153</f>
        <v>0</v>
      </c>
      <c r="E152" s="26">
        <v>0</v>
      </c>
      <c r="F152" s="30">
        <f>Questionário!C153</f>
        <v>0</v>
      </c>
    </row>
    <row r="153" spans="1:6" ht="30" customHeight="1" thickBot="1" x14ac:dyDescent="0.3">
      <c r="A153" s="66" t="s">
        <v>23</v>
      </c>
      <c r="B153" s="4" t="s">
        <v>157</v>
      </c>
      <c r="C153" s="17">
        <v>0</v>
      </c>
      <c r="D153" s="22">
        <f>Questionário!C154</f>
        <v>0</v>
      </c>
      <c r="E153" s="26">
        <v>0</v>
      </c>
      <c r="F153" s="30">
        <f>Questionário!C154</f>
        <v>0</v>
      </c>
    </row>
    <row r="154" spans="1:6" ht="30" customHeight="1" thickBot="1" x14ac:dyDescent="0.3">
      <c r="A154" s="66" t="s">
        <v>25</v>
      </c>
      <c r="B154" s="4" t="s">
        <v>158</v>
      </c>
      <c r="C154" s="17">
        <v>0</v>
      </c>
      <c r="D154" s="22">
        <f>Questionário!C155</f>
        <v>0</v>
      </c>
      <c r="E154" s="26">
        <v>0</v>
      </c>
      <c r="F154" s="30">
        <f>Questionário!C155</f>
        <v>0</v>
      </c>
    </row>
    <row r="155" spans="1:6" ht="30" customHeight="1" thickBot="1" x14ac:dyDescent="0.3">
      <c r="A155" s="7" t="s">
        <v>159</v>
      </c>
      <c r="B155" s="8" t="s">
        <v>211</v>
      </c>
      <c r="C155" s="18">
        <f>SUM(C156:C160)</f>
        <v>0</v>
      </c>
      <c r="D155" s="23">
        <f t="shared" ref="D155:F155" si="24">SUM(D156:D160)</f>
        <v>0</v>
      </c>
      <c r="E155" s="27">
        <f t="shared" si="24"/>
        <v>0</v>
      </c>
      <c r="F155" s="31">
        <f t="shared" si="24"/>
        <v>0</v>
      </c>
    </row>
    <row r="156" spans="1:6" ht="30" customHeight="1" thickBot="1" x14ac:dyDescent="0.3">
      <c r="A156" s="66" t="s">
        <v>5</v>
      </c>
      <c r="B156" s="4" t="s">
        <v>160</v>
      </c>
      <c r="C156" s="17">
        <f>Questionário!C157</f>
        <v>0</v>
      </c>
      <c r="D156" s="22">
        <f>Questionário!C157</f>
        <v>0</v>
      </c>
      <c r="E156" s="26">
        <v>0</v>
      </c>
      <c r="F156" s="30">
        <f>Questionário!C157</f>
        <v>0</v>
      </c>
    </row>
    <row r="157" spans="1:6" ht="30" customHeight="1" thickBot="1" x14ac:dyDescent="0.3">
      <c r="A157" s="66" t="s">
        <v>7</v>
      </c>
      <c r="B157" s="4" t="s">
        <v>161</v>
      </c>
      <c r="C157" s="17">
        <v>0</v>
      </c>
      <c r="D157" s="22">
        <f>Questionário!C158</f>
        <v>0</v>
      </c>
      <c r="E157" s="26">
        <f>Questionário!C158</f>
        <v>0</v>
      </c>
      <c r="F157" s="30">
        <v>0</v>
      </c>
    </row>
    <row r="158" spans="1:6" ht="30" customHeight="1" thickBot="1" x14ac:dyDescent="0.3">
      <c r="A158" s="66" t="s">
        <v>9</v>
      </c>
      <c r="B158" s="4" t="s">
        <v>162</v>
      </c>
      <c r="C158" s="17">
        <v>0</v>
      </c>
      <c r="D158" s="22">
        <f>Questionário!C159</f>
        <v>0</v>
      </c>
      <c r="E158" s="26">
        <f>Questionário!C159</f>
        <v>0</v>
      </c>
      <c r="F158" s="30">
        <v>0</v>
      </c>
    </row>
    <row r="159" spans="1:6" ht="30" customHeight="1" thickBot="1" x14ac:dyDescent="0.3">
      <c r="A159" s="66" t="s">
        <v>21</v>
      </c>
      <c r="B159" s="4" t="s">
        <v>163</v>
      </c>
      <c r="C159" s="17">
        <v>0</v>
      </c>
      <c r="D159" s="22">
        <v>0</v>
      </c>
      <c r="E159" s="26">
        <f>Questionário!C160</f>
        <v>0</v>
      </c>
      <c r="F159" s="30">
        <v>0</v>
      </c>
    </row>
    <row r="160" spans="1:6" ht="30" customHeight="1" thickBot="1" x14ac:dyDescent="0.3">
      <c r="A160" s="66" t="s">
        <v>23</v>
      </c>
      <c r="B160" s="77" t="s">
        <v>242</v>
      </c>
      <c r="C160" s="17">
        <f>Questionário!C161</f>
        <v>0</v>
      </c>
      <c r="D160" s="22">
        <v>0</v>
      </c>
      <c r="E160" s="26">
        <f>Questionário!C161</f>
        <v>0</v>
      </c>
      <c r="F160" s="91">
        <v>0</v>
      </c>
    </row>
    <row r="161" spans="1:6" ht="30" customHeight="1" thickBot="1" x14ac:dyDescent="0.3">
      <c r="A161" s="87" t="s">
        <v>164</v>
      </c>
      <c r="B161" s="88" t="s">
        <v>245</v>
      </c>
      <c r="C161" s="89"/>
      <c r="D161" s="90"/>
      <c r="E161" s="134"/>
      <c r="F161" s="144"/>
    </row>
    <row r="162" spans="1:6" ht="30" customHeight="1" thickBot="1" x14ac:dyDescent="0.3">
      <c r="A162" s="7" t="s">
        <v>224</v>
      </c>
      <c r="B162" s="9" t="s">
        <v>214</v>
      </c>
      <c r="C162" s="18">
        <f>SUM(C163:C166)</f>
        <v>0</v>
      </c>
      <c r="D162" s="23">
        <f t="shared" ref="D162:F162" si="25">SUM(D163:D166)</f>
        <v>0</v>
      </c>
      <c r="E162" s="27">
        <f t="shared" si="25"/>
        <v>0</v>
      </c>
      <c r="F162" s="109">
        <f t="shared" si="25"/>
        <v>0</v>
      </c>
    </row>
    <row r="163" spans="1:6" ht="30" customHeight="1" thickBot="1" x14ac:dyDescent="0.3">
      <c r="A163" s="84" t="s">
        <v>5</v>
      </c>
      <c r="B163" s="5" t="s">
        <v>170</v>
      </c>
      <c r="C163" s="17">
        <v>0</v>
      </c>
      <c r="D163" s="22">
        <v>0</v>
      </c>
      <c r="E163" s="26">
        <f>Questionário!C164</f>
        <v>0</v>
      </c>
      <c r="F163" s="30">
        <f>Questionário!C164</f>
        <v>0</v>
      </c>
    </row>
    <row r="164" spans="1:6" ht="30" customHeight="1" thickBot="1" x14ac:dyDescent="0.3">
      <c r="A164" s="84" t="s">
        <v>7</v>
      </c>
      <c r="B164" s="5" t="s">
        <v>171</v>
      </c>
      <c r="C164" s="17">
        <v>0</v>
      </c>
      <c r="D164" s="22">
        <v>0</v>
      </c>
      <c r="E164" s="26">
        <f>Questionário!C165</f>
        <v>0</v>
      </c>
      <c r="F164" s="30">
        <f>Questionário!C165</f>
        <v>0</v>
      </c>
    </row>
    <row r="165" spans="1:6" ht="30" customHeight="1" thickBot="1" x14ac:dyDescent="0.3">
      <c r="A165" s="84" t="s">
        <v>9</v>
      </c>
      <c r="B165" s="5" t="s">
        <v>172</v>
      </c>
      <c r="C165" s="17">
        <v>0</v>
      </c>
      <c r="D165" s="22">
        <v>0</v>
      </c>
      <c r="E165" s="26">
        <f>Questionário!C166</f>
        <v>0</v>
      </c>
      <c r="F165" s="30">
        <f>Questionário!C166</f>
        <v>0</v>
      </c>
    </row>
    <row r="166" spans="1:6" ht="30" customHeight="1" thickBot="1" x14ac:dyDescent="0.3">
      <c r="A166" s="84" t="s">
        <v>21</v>
      </c>
      <c r="B166" s="5" t="s">
        <v>173</v>
      </c>
      <c r="C166" s="17">
        <v>0</v>
      </c>
      <c r="D166" s="22">
        <v>0</v>
      </c>
      <c r="E166" s="26">
        <f>Questionário!C167</f>
        <v>0</v>
      </c>
      <c r="F166" s="30">
        <f>Questionário!C167</f>
        <v>0</v>
      </c>
    </row>
    <row r="167" spans="1:6" ht="30" customHeight="1" thickBot="1" x14ac:dyDescent="0.3">
      <c r="A167" s="87" t="s">
        <v>169</v>
      </c>
      <c r="B167" s="88" t="s">
        <v>175</v>
      </c>
      <c r="C167" s="135"/>
      <c r="D167" s="136"/>
      <c r="E167" s="137"/>
      <c r="F167" s="138"/>
    </row>
    <row r="168" spans="1:6" ht="30" customHeight="1" thickBot="1" x14ac:dyDescent="0.3">
      <c r="A168" s="7" t="s">
        <v>225</v>
      </c>
      <c r="B168" s="9" t="s">
        <v>210</v>
      </c>
      <c r="C168" s="18">
        <f>SUM(C169)</f>
        <v>0</v>
      </c>
      <c r="D168" s="23">
        <f t="shared" ref="D168:F168" si="26">SUM(D169)</f>
        <v>0</v>
      </c>
      <c r="E168" s="27">
        <f t="shared" si="26"/>
        <v>0</v>
      </c>
      <c r="F168" s="31">
        <f t="shared" si="26"/>
        <v>0</v>
      </c>
    </row>
    <row r="169" spans="1:6" ht="30" customHeight="1" thickBot="1" x14ac:dyDescent="0.3">
      <c r="A169" s="11" t="s">
        <v>5</v>
      </c>
      <c r="B169" s="13" t="s">
        <v>216</v>
      </c>
      <c r="C169" s="17">
        <f>Questionário!C170</f>
        <v>0</v>
      </c>
      <c r="D169" s="22">
        <f>Questionário!C170</f>
        <v>0</v>
      </c>
      <c r="E169" s="26">
        <v>0</v>
      </c>
      <c r="F169" s="30">
        <v>0</v>
      </c>
    </row>
    <row r="170" spans="1:6" ht="30" customHeight="1" thickBot="1" x14ac:dyDescent="0.3">
      <c r="A170" s="7" t="s">
        <v>243</v>
      </c>
      <c r="B170" s="9" t="s">
        <v>213</v>
      </c>
      <c r="C170" s="20">
        <f>SUM(C171)</f>
        <v>0</v>
      </c>
      <c r="D170" s="40">
        <f t="shared" ref="D170:F170" si="27">SUM(D171)</f>
        <v>0</v>
      </c>
      <c r="E170" s="53">
        <f t="shared" si="27"/>
        <v>0</v>
      </c>
      <c r="F170" s="35">
        <f t="shared" si="27"/>
        <v>0</v>
      </c>
    </row>
    <row r="171" spans="1:6" ht="30" customHeight="1" thickBot="1" x14ac:dyDescent="0.3">
      <c r="A171" s="14" t="s">
        <v>5</v>
      </c>
      <c r="B171" s="15" t="s">
        <v>222</v>
      </c>
      <c r="C171" s="21">
        <f>Questionário!C172</f>
        <v>0</v>
      </c>
      <c r="D171" s="25">
        <f>Questionário!C172</f>
        <v>0</v>
      </c>
      <c r="E171" s="29">
        <f>Questionário!C172</f>
        <v>0</v>
      </c>
      <c r="F171" s="33">
        <f>Questionário!C172</f>
        <v>0</v>
      </c>
    </row>
    <row r="172" spans="1:6" ht="30" customHeight="1" thickBot="1" x14ac:dyDescent="0.3">
      <c r="A172" s="87" t="s">
        <v>174</v>
      </c>
      <c r="B172" s="88" t="s">
        <v>223</v>
      </c>
      <c r="C172" s="139"/>
      <c r="D172" s="140"/>
      <c r="E172" s="141"/>
      <c r="F172" s="142"/>
    </row>
    <row r="173" spans="1:6" ht="30" customHeight="1" thickBot="1" x14ac:dyDescent="0.3">
      <c r="A173" s="7" t="s">
        <v>176</v>
      </c>
      <c r="B173" s="9" t="s">
        <v>246</v>
      </c>
      <c r="C173" s="18">
        <f>SUM(C174:C177)</f>
        <v>0</v>
      </c>
      <c r="D173" s="23">
        <f t="shared" ref="D173:F173" si="28">SUM(D174:D177)</f>
        <v>0</v>
      </c>
      <c r="E173" s="27">
        <f t="shared" si="28"/>
        <v>0</v>
      </c>
      <c r="F173" s="31">
        <f t="shared" si="28"/>
        <v>0</v>
      </c>
    </row>
    <row r="174" spans="1:6" ht="30" customHeight="1" thickBot="1" x14ac:dyDescent="0.3">
      <c r="A174" s="84" t="s">
        <v>5</v>
      </c>
      <c r="B174" s="4" t="s">
        <v>165</v>
      </c>
      <c r="C174" s="17">
        <f>Questionário!C174</f>
        <v>0</v>
      </c>
      <c r="D174" s="22">
        <f>Questionário!C174</f>
        <v>0</v>
      </c>
      <c r="E174" s="26">
        <f>Questionário!C174</f>
        <v>0</v>
      </c>
      <c r="F174" s="30">
        <f>Questionário!C174</f>
        <v>0</v>
      </c>
    </row>
    <row r="175" spans="1:6" ht="30" customHeight="1" thickBot="1" x14ac:dyDescent="0.3">
      <c r="A175" s="84" t="s">
        <v>7</v>
      </c>
      <c r="B175" s="4" t="s">
        <v>166</v>
      </c>
      <c r="C175" s="17">
        <v>0</v>
      </c>
      <c r="D175" s="22">
        <f>Questionário!C175</f>
        <v>0</v>
      </c>
      <c r="E175" s="26">
        <f>Questionário!C175</f>
        <v>0</v>
      </c>
      <c r="F175" s="30">
        <f>Questionário!C175</f>
        <v>0</v>
      </c>
    </row>
    <row r="176" spans="1:6" ht="30" customHeight="1" thickBot="1" x14ac:dyDescent="0.3">
      <c r="A176" s="84" t="s">
        <v>9</v>
      </c>
      <c r="B176" s="4" t="s">
        <v>167</v>
      </c>
      <c r="C176" s="17">
        <v>0</v>
      </c>
      <c r="D176" s="22">
        <f>Questionário!C176</f>
        <v>0</v>
      </c>
      <c r="E176" s="26">
        <v>0</v>
      </c>
      <c r="F176" s="30">
        <f>Questionário!C176</f>
        <v>0</v>
      </c>
    </row>
    <row r="177" spans="1:6" ht="30" customHeight="1" thickBot="1" x14ac:dyDescent="0.3">
      <c r="A177" s="84" t="s">
        <v>21</v>
      </c>
      <c r="B177" s="4" t="s">
        <v>168</v>
      </c>
      <c r="C177" s="17">
        <v>0</v>
      </c>
      <c r="D177" s="22">
        <f>Questionário!C177</f>
        <v>0</v>
      </c>
      <c r="E177" s="26">
        <v>0</v>
      </c>
      <c r="F177" s="30">
        <v>0</v>
      </c>
    </row>
  </sheetData>
  <sheetProtection password="EAE8" sheet="1" objects="1" scenarios="1"/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87"/>
  <sheetViews>
    <sheetView tabSelected="1" showWhiteSpace="0" view="pageLayout" zoomScale="70" zoomScaleNormal="64" zoomScalePageLayoutView="70" workbookViewId="0">
      <selection activeCell="R41" sqref="R41"/>
    </sheetView>
  </sheetViews>
  <sheetFormatPr defaultColWidth="9.140625" defaultRowHeight="15" x14ac:dyDescent="0.25"/>
  <cols>
    <col min="2" max="2" width="68.28515625" customWidth="1"/>
    <col min="3" max="3" width="14.28515625" customWidth="1"/>
    <col min="4" max="4" width="16.140625" customWidth="1"/>
    <col min="5" max="5" width="14.42578125" customWidth="1"/>
    <col min="6" max="6" width="16.42578125" customWidth="1"/>
  </cols>
  <sheetData>
    <row r="1" spans="1:18" ht="112.5" customHeight="1" x14ac:dyDescent="0.25"/>
    <row r="2" spans="1:18" ht="15.75" thickBot="1" x14ac:dyDescent="0.3"/>
    <row r="3" spans="1:18" ht="19.5" thickBot="1" x14ac:dyDescent="0.35">
      <c r="C3" s="98" t="s">
        <v>0</v>
      </c>
      <c r="D3" s="105" t="s">
        <v>434</v>
      </c>
      <c r="E3" s="106" t="s">
        <v>435</v>
      </c>
      <c r="F3" s="198" t="s">
        <v>436</v>
      </c>
      <c r="G3" s="210" t="s">
        <v>477</v>
      </c>
      <c r="K3" s="214" t="s">
        <v>479</v>
      </c>
      <c r="L3" s="215"/>
      <c r="M3" s="215"/>
      <c r="N3" s="215"/>
      <c r="O3" s="215"/>
    </row>
    <row r="4" spans="1:18" ht="15" customHeight="1" thickBot="1" x14ac:dyDescent="0.35">
      <c r="A4" s="123" t="s">
        <v>2</v>
      </c>
      <c r="B4" s="124" t="s">
        <v>257</v>
      </c>
      <c r="C4" s="112">
        <f>(1*(SUM(C5:C6))/4)</f>
        <v>0</v>
      </c>
      <c r="D4" s="113">
        <f>(1*(SUM(D5:D6))/1)</f>
        <v>0</v>
      </c>
      <c r="E4" s="114">
        <f>(1*(SUM(E5:E6))/1)</f>
        <v>0</v>
      </c>
      <c r="F4" s="199">
        <f>IF(SUM(C4:E4)&gt;0,1,0)</f>
        <v>0</v>
      </c>
      <c r="G4" s="208">
        <f>C4+D4+E4+F4</f>
        <v>0</v>
      </c>
      <c r="K4" s="42" t="s">
        <v>480</v>
      </c>
      <c r="L4" s="215"/>
      <c r="M4" s="215"/>
      <c r="N4" s="215"/>
      <c r="O4" s="215"/>
      <c r="P4" s="216">
        <f>G49</f>
        <v>0</v>
      </c>
    </row>
    <row r="5" spans="1:18" ht="15" hidden="1" customHeight="1" thickBot="1" x14ac:dyDescent="0.35">
      <c r="A5" s="70" t="s">
        <v>4</v>
      </c>
      <c r="B5" s="69" t="s">
        <v>177</v>
      </c>
      <c r="C5" s="99">
        <f>'Planilha de programa'!C5</f>
        <v>0</v>
      </c>
      <c r="D5" s="93">
        <f>'Planilha de programa'!D5</f>
        <v>0</v>
      </c>
      <c r="E5" s="55">
        <f>'Planilha de programa'!E5</f>
        <v>0</v>
      </c>
      <c r="F5" s="200">
        <f>'Planilha de programa'!F5</f>
        <v>0</v>
      </c>
      <c r="G5" s="208">
        <f t="shared" ref="G5:G46" si="0">C5+D5+E5+F5</f>
        <v>0</v>
      </c>
      <c r="K5" s="42"/>
      <c r="L5" s="215"/>
      <c r="M5" s="215"/>
      <c r="N5" s="215"/>
      <c r="O5" s="215"/>
      <c r="P5" s="3"/>
    </row>
    <row r="6" spans="1:18" ht="15" hidden="1" customHeight="1" thickBot="1" x14ac:dyDescent="0.35">
      <c r="A6" s="70" t="s">
        <v>10</v>
      </c>
      <c r="B6" s="69" t="s">
        <v>179</v>
      </c>
      <c r="C6" s="100">
        <f>'Planilha de programa'!C9</f>
        <v>0</v>
      </c>
      <c r="D6" s="94">
        <f>'Planilha de programa'!D9</f>
        <v>0</v>
      </c>
      <c r="E6" s="56">
        <f>'Planilha de programa'!E9</f>
        <v>0</v>
      </c>
      <c r="F6" s="201">
        <f>'Planilha de programa'!F9</f>
        <v>0</v>
      </c>
      <c r="G6" s="208">
        <f t="shared" si="0"/>
        <v>0</v>
      </c>
      <c r="K6" s="42"/>
      <c r="L6" s="215"/>
      <c r="M6" s="215"/>
      <c r="N6" s="215"/>
      <c r="O6" s="215"/>
      <c r="P6" s="3"/>
    </row>
    <row r="7" spans="1:18" ht="15" customHeight="1" thickBot="1" x14ac:dyDescent="0.35">
      <c r="A7" s="125" t="s">
        <v>11</v>
      </c>
      <c r="B7" s="115" t="s">
        <v>433</v>
      </c>
      <c r="C7" s="116">
        <f>IF(SUM(E7:F7)&gt;0,1,0)</f>
        <v>0</v>
      </c>
      <c r="D7" s="117">
        <f>IF(SUM(E7:F7)&gt;0,1,0)</f>
        <v>0</v>
      </c>
      <c r="E7" s="118">
        <f>(1*(SUM(E8))/1)</f>
        <v>0</v>
      </c>
      <c r="F7" s="202">
        <f>(1*(SUM(F8))/1)</f>
        <v>0</v>
      </c>
      <c r="G7" s="210">
        <f t="shared" si="0"/>
        <v>0</v>
      </c>
      <c r="K7" s="42" t="s">
        <v>481</v>
      </c>
      <c r="L7" s="215"/>
      <c r="M7" s="215"/>
      <c r="N7" s="215"/>
      <c r="O7" s="215"/>
      <c r="P7" s="217" t="str">
        <f>IF(G49=0,"Sem Impacto Positivo",IF(G49=100,"Máximo Impacto Positivo","Aplicar Gestão Ambiental"))</f>
        <v>Sem Impacto Positivo</v>
      </c>
      <c r="Q7" s="218"/>
      <c r="R7" s="218"/>
    </row>
    <row r="8" spans="1:18" ht="15" hidden="1" customHeight="1" thickBot="1" x14ac:dyDescent="0.3">
      <c r="A8" s="70" t="s">
        <v>13</v>
      </c>
      <c r="B8" s="69" t="s">
        <v>182</v>
      </c>
      <c r="C8" s="101">
        <f>'Planilha de programa'!C12</f>
        <v>0</v>
      </c>
      <c r="D8" s="95">
        <f>'Planilha de programa'!D12</f>
        <v>0</v>
      </c>
      <c r="E8" s="57">
        <f>'Planilha de programa'!E12</f>
        <v>0</v>
      </c>
      <c r="F8" s="203">
        <f>'Planilha de programa'!F12</f>
        <v>0</v>
      </c>
      <c r="G8" s="208">
        <f t="shared" si="0"/>
        <v>0</v>
      </c>
    </row>
    <row r="9" spans="1:18" ht="15" customHeight="1" thickBot="1" x14ac:dyDescent="0.3">
      <c r="A9" s="123" t="s">
        <v>14</v>
      </c>
      <c r="B9" s="124" t="s">
        <v>267</v>
      </c>
      <c r="C9" s="119">
        <f>(1*(SUM(C10:C13))/20)</f>
        <v>0</v>
      </c>
      <c r="D9" s="119">
        <f>(1*(SUM(D10:D13))/2)</f>
        <v>0</v>
      </c>
      <c r="E9" s="121">
        <f>(1*(SUM(E10:E13))/2)</f>
        <v>0</v>
      </c>
      <c r="F9" s="204">
        <f>(1*(SUM(F10:F13))/9)</f>
        <v>0</v>
      </c>
      <c r="G9" s="208">
        <f t="shared" si="0"/>
        <v>0</v>
      </c>
    </row>
    <row r="10" spans="1:18" ht="15" hidden="1" customHeight="1" thickBot="1" x14ac:dyDescent="0.3">
      <c r="A10" s="70" t="s">
        <v>16</v>
      </c>
      <c r="B10" s="69" t="s">
        <v>184</v>
      </c>
      <c r="C10" s="101">
        <f>'Planilha de programa'!C15</f>
        <v>0</v>
      </c>
      <c r="D10" s="95">
        <f>'Planilha de programa'!D15</f>
        <v>0</v>
      </c>
      <c r="E10" s="57">
        <f>'Planilha de programa'!E15</f>
        <v>0</v>
      </c>
      <c r="F10" s="203">
        <f>'Planilha de programa'!F15</f>
        <v>0</v>
      </c>
      <c r="G10" s="208">
        <f t="shared" si="0"/>
        <v>0</v>
      </c>
    </row>
    <row r="11" spans="1:18" ht="15.75" hidden="1" thickBot="1" x14ac:dyDescent="0.3">
      <c r="A11" s="70" t="s">
        <v>17</v>
      </c>
      <c r="B11" s="78" t="s">
        <v>185</v>
      </c>
      <c r="C11" s="102">
        <f>'Planilha de programa'!C17</f>
        <v>0</v>
      </c>
      <c r="D11" s="96">
        <f>'Planilha de programa'!D17</f>
        <v>0</v>
      </c>
      <c r="E11" s="58">
        <f>'Planilha de programa'!E17</f>
        <v>0</v>
      </c>
      <c r="F11" s="205">
        <f>'Planilha de programa'!F17</f>
        <v>0</v>
      </c>
      <c r="G11" s="208">
        <f t="shared" si="0"/>
        <v>0</v>
      </c>
    </row>
    <row r="12" spans="1:18" ht="15.75" hidden="1" thickBot="1" x14ac:dyDescent="0.3">
      <c r="A12" s="70" t="s">
        <v>33</v>
      </c>
      <c r="B12" s="78" t="s">
        <v>186</v>
      </c>
      <c r="C12" s="102">
        <f>'Planilha de programa'!C27</f>
        <v>0</v>
      </c>
      <c r="D12" s="96">
        <f>'Planilha de programa'!D27</f>
        <v>0</v>
      </c>
      <c r="E12" s="58">
        <f>'Planilha de programa'!E27</f>
        <v>0</v>
      </c>
      <c r="F12" s="205">
        <f>'Planilha de programa'!F27</f>
        <v>0</v>
      </c>
      <c r="G12" s="208">
        <f t="shared" si="0"/>
        <v>0</v>
      </c>
    </row>
    <row r="13" spans="1:18" ht="15.75" hidden="1" thickBot="1" x14ac:dyDescent="0.3">
      <c r="A13" s="70" t="s">
        <v>42</v>
      </c>
      <c r="B13" s="78" t="s">
        <v>43</v>
      </c>
      <c r="C13" s="102">
        <f>'Planilha de programa'!C36</f>
        <v>0</v>
      </c>
      <c r="D13" s="96">
        <f>'Planilha de programa'!D36</f>
        <v>0</v>
      </c>
      <c r="E13" s="58">
        <f>'Planilha de programa'!E36</f>
        <v>0</v>
      </c>
      <c r="F13" s="205">
        <f>'Planilha de programa'!F36</f>
        <v>0</v>
      </c>
      <c r="G13" s="208">
        <f t="shared" si="0"/>
        <v>0</v>
      </c>
    </row>
    <row r="14" spans="1:18" ht="15.75" thickBot="1" x14ac:dyDescent="0.3">
      <c r="A14" s="123" t="s">
        <v>46</v>
      </c>
      <c r="B14" s="124" t="s">
        <v>291</v>
      </c>
      <c r="C14" s="119">
        <f>(1*(SUM(C15:C19))/8)</f>
        <v>0</v>
      </c>
      <c r="D14" s="122">
        <f>(1*(SUM(D15:D19))/6)</f>
        <v>0</v>
      </c>
      <c r="E14" s="121">
        <f>(1*(SUM(E15:E19))/9)</f>
        <v>0</v>
      </c>
      <c r="F14" s="204">
        <f>(1*(SUM(F15:F19))/5)</f>
        <v>0</v>
      </c>
      <c r="G14" s="210">
        <f t="shared" si="0"/>
        <v>0</v>
      </c>
    </row>
    <row r="15" spans="1:18" ht="15.75" hidden="1" thickBot="1" x14ac:dyDescent="0.3">
      <c r="A15" s="70" t="s">
        <v>48</v>
      </c>
      <c r="B15" s="69" t="s">
        <v>187</v>
      </c>
      <c r="C15" s="101">
        <f>'Planilha de programa'!C40</f>
        <v>0</v>
      </c>
      <c r="D15" s="95">
        <f>'Planilha de programa'!D40</f>
        <v>0</v>
      </c>
      <c r="E15" s="57">
        <f>'Planilha de programa'!E40</f>
        <v>0</v>
      </c>
      <c r="F15" s="203">
        <f>'Planilha de programa'!F40</f>
        <v>0</v>
      </c>
      <c r="G15" s="208">
        <f t="shared" si="0"/>
        <v>0</v>
      </c>
    </row>
    <row r="16" spans="1:18" ht="15.75" hidden="1" thickBot="1" x14ac:dyDescent="0.3">
      <c r="A16" s="70" t="s">
        <v>49</v>
      </c>
      <c r="B16" s="69" t="s">
        <v>189</v>
      </c>
      <c r="C16" s="102">
        <f>'Planilha de programa'!C42</f>
        <v>0</v>
      </c>
      <c r="D16" s="96">
        <f>'Planilha de programa'!D42</f>
        <v>0</v>
      </c>
      <c r="E16" s="58">
        <f>'Planilha de programa'!E42</f>
        <v>0</v>
      </c>
      <c r="F16" s="205">
        <f>'Planilha de programa'!F42</f>
        <v>0</v>
      </c>
      <c r="G16" s="208">
        <f t="shared" si="0"/>
        <v>0</v>
      </c>
    </row>
    <row r="17" spans="1:7" ht="15.75" hidden="1" thickBot="1" x14ac:dyDescent="0.3">
      <c r="A17" s="70" t="s">
        <v>50</v>
      </c>
      <c r="B17" s="69" t="s">
        <v>190</v>
      </c>
      <c r="C17" s="102">
        <f>'Planilha de programa'!C45</f>
        <v>0</v>
      </c>
      <c r="D17" s="96">
        <f>'Planilha de programa'!D45</f>
        <v>0</v>
      </c>
      <c r="E17" s="58">
        <f>'Planilha de programa'!E45</f>
        <v>0</v>
      </c>
      <c r="F17" s="205">
        <f>'Planilha de programa'!F45</f>
        <v>0</v>
      </c>
      <c r="G17" s="208">
        <f t="shared" si="0"/>
        <v>0</v>
      </c>
    </row>
    <row r="18" spans="1:7" ht="15.75" hidden="1" thickBot="1" x14ac:dyDescent="0.3">
      <c r="A18" s="70" t="s">
        <v>51</v>
      </c>
      <c r="B18" s="69" t="s">
        <v>191</v>
      </c>
      <c r="C18" s="102">
        <f>'Planilha de programa'!C47</f>
        <v>0</v>
      </c>
      <c r="D18" s="96">
        <f>'Planilha de programa'!D47</f>
        <v>0</v>
      </c>
      <c r="E18" s="58">
        <f>'Planilha de programa'!E47</f>
        <v>0</v>
      </c>
      <c r="F18" s="205">
        <f>'Planilha de programa'!F47</f>
        <v>0</v>
      </c>
      <c r="G18" s="208">
        <f t="shared" si="0"/>
        <v>0</v>
      </c>
    </row>
    <row r="19" spans="1:7" ht="15.75" hidden="1" thickBot="1" x14ac:dyDescent="0.3">
      <c r="A19" s="70" t="s">
        <v>56</v>
      </c>
      <c r="B19" s="69" t="s">
        <v>57</v>
      </c>
      <c r="C19" s="102">
        <f>'Planilha de programa'!C47</f>
        <v>0</v>
      </c>
      <c r="D19" s="96">
        <f>'Planilha de programa'!D47</f>
        <v>0</v>
      </c>
      <c r="E19" s="58">
        <f>'Planilha de programa'!E47</f>
        <v>0</v>
      </c>
      <c r="F19" s="205">
        <f>'Planilha de programa'!F47</f>
        <v>0</v>
      </c>
      <c r="G19" s="208">
        <f t="shared" si="0"/>
        <v>0</v>
      </c>
    </row>
    <row r="20" spans="1:7" ht="15.75" thickBot="1" x14ac:dyDescent="0.3">
      <c r="A20" s="123" t="s">
        <v>58</v>
      </c>
      <c r="B20" s="124" t="s">
        <v>305</v>
      </c>
      <c r="C20" s="119">
        <f>(1*(SUM(C21:C25))/15)</f>
        <v>0</v>
      </c>
      <c r="D20" s="122">
        <f>(1*(SUM(D21:D25))/7)</f>
        <v>0</v>
      </c>
      <c r="E20" s="121">
        <f>(1*(SUM(E21:E25))/9)</f>
        <v>0</v>
      </c>
      <c r="F20" s="204">
        <f>(1*(SUM(F21:F25))/11)</f>
        <v>0</v>
      </c>
      <c r="G20" s="208">
        <f t="shared" si="0"/>
        <v>0</v>
      </c>
    </row>
    <row r="21" spans="1:7" ht="15.75" hidden="1" thickBot="1" x14ac:dyDescent="0.3">
      <c r="A21" s="70" t="s">
        <v>60</v>
      </c>
      <c r="B21" s="69" t="s">
        <v>194</v>
      </c>
      <c r="C21" s="101">
        <f>'Planilha de programa'!C55</f>
        <v>0</v>
      </c>
      <c r="D21" s="95">
        <f>'Planilha de programa'!D55</f>
        <v>0</v>
      </c>
      <c r="E21" s="57">
        <f>'Planilha de programa'!E55</f>
        <v>0</v>
      </c>
      <c r="F21" s="203">
        <f>'Planilha de programa'!F55</f>
        <v>0</v>
      </c>
      <c r="G21" s="208">
        <f t="shared" si="0"/>
        <v>0</v>
      </c>
    </row>
    <row r="22" spans="1:7" ht="15.75" hidden="1" thickBot="1" x14ac:dyDescent="0.3">
      <c r="A22" s="70" t="s">
        <v>61</v>
      </c>
      <c r="B22" s="78" t="s">
        <v>70</v>
      </c>
      <c r="C22" s="102">
        <f>'Planilha de programa'!C69</f>
        <v>0</v>
      </c>
      <c r="D22" s="96">
        <f>'Planilha de programa'!D69</f>
        <v>0</v>
      </c>
      <c r="E22" s="58">
        <f>'Planilha de programa'!E69</f>
        <v>0</v>
      </c>
      <c r="F22" s="205">
        <f>'Planilha de programa'!F69</f>
        <v>0</v>
      </c>
      <c r="G22" s="208">
        <f t="shared" si="0"/>
        <v>0</v>
      </c>
    </row>
    <row r="23" spans="1:7" ht="15.75" hidden="1" thickBot="1" x14ac:dyDescent="0.3">
      <c r="A23" s="70" t="s">
        <v>199</v>
      </c>
      <c r="B23" s="69" t="s">
        <v>195</v>
      </c>
      <c r="C23" s="102">
        <f>'Planilha de programa'!C59</f>
        <v>0</v>
      </c>
      <c r="D23" s="96">
        <f>'Planilha de programa'!D59</f>
        <v>0</v>
      </c>
      <c r="E23" s="58">
        <f>'Planilha de programa'!E59</f>
        <v>0</v>
      </c>
      <c r="F23" s="205">
        <f>'Planilha de programa'!F59</f>
        <v>0</v>
      </c>
      <c r="G23" s="208">
        <f t="shared" si="0"/>
        <v>0</v>
      </c>
    </row>
    <row r="24" spans="1:7" ht="15.75" hidden="1" thickBot="1" x14ac:dyDescent="0.3">
      <c r="A24" s="70" t="s">
        <v>200</v>
      </c>
      <c r="B24" s="78" t="s">
        <v>201</v>
      </c>
      <c r="C24" s="102">
        <f>'Planilha de programa'!C64</f>
        <v>0</v>
      </c>
      <c r="D24" s="96">
        <f>'Planilha de programa'!D64</f>
        <v>0</v>
      </c>
      <c r="E24" s="58">
        <f>'Planilha de programa'!E64</f>
        <v>0</v>
      </c>
      <c r="F24" s="205">
        <f>'Planilha de programa'!F64</f>
        <v>0</v>
      </c>
      <c r="G24" s="208">
        <f t="shared" si="0"/>
        <v>0</v>
      </c>
    </row>
    <row r="25" spans="1:7" ht="15.75" hidden="1" thickBot="1" x14ac:dyDescent="0.3">
      <c r="A25" s="70" t="s">
        <v>76</v>
      </c>
      <c r="B25" s="78" t="s">
        <v>204</v>
      </c>
      <c r="C25" s="102">
        <f>'Planilha de programa'!C75</f>
        <v>0</v>
      </c>
      <c r="D25" s="96">
        <f>'Planilha de programa'!D75</f>
        <v>0</v>
      </c>
      <c r="E25" s="58">
        <f>'Planilha de programa'!E75</f>
        <v>0</v>
      </c>
      <c r="F25" s="205">
        <f>'Planilha de programa'!F75</f>
        <v>0</v>
      </c>
      <c r="G25" s="208">
        <f t="shared" si="0"/>
        <v>0</v>
      </c>
    </row>
    <row r="26" spans="1:7" ht="15.75" thickBot="1" x14ac:dyDescent="0.3">
      <c r="A26" s="123" t="s">
        <v>81</v>
      </c>
      <c r="B26" s="124" t="s">
        <v>332</v>
      </c>
      <c r="C26" s="119">
        <f>(1*(SUM(C27:C34))/39)</f>
        <v>0</v>
      </c>
      <c r="D26" s="122">
        <f>(1*(SUM(D27:D34))/31)</f>
        <v>0</v>
      </c>
      <c r="E26" s="121">
        <f>(1*(SUM(E27:E34))/20)</f>
        <v>0</v>
      </c>
      <c r="F26" s="204">
        <f>(1*(SUM(F27:F34))/24)</f>
        <v>0</v>
      </c>
      <c r="G26" s="210">
        <f t="shared" si="0"/>
        <v>0</v>
      </c>
    </row>
    <row r="27" spans="1:7" ht="15.75" hidden="1" thickBot="1" x14ac:dyDescent="0.3">
      <c r="A27" s="70" t="s">
        <v>83</v>
      </c>
      <c r="B27" s="69" t="s">
        <v>203</v>
      </c>
      <c r="C27" s="101">
        <f>'Planilha de programa'!C81</f>
        <v>0</v>
      </c>
      <c r="D27" s="95">
        <f>'Planilha de programa'!D81</f>
        <v>0</v>
      </c>
      <c r="E27" s="57">
        <f>'Planilha de programa'!E81</f>
        <v>0</v>
      </c>
      <c r="F27" s="203">
        <f>'Planilha de programa'!F81</f>
        <v>0</v>
      </c>
      <c r="G27" s="208">
        <f t="shared" si="0"/>
        <v>0</v>
      </c>
    </row>
    <row r="28" spans="1:7" ht="15.75" hidden="1" thickBot="1" x14ac:dyDescent="0.3">
      <c r="A28" s="70" t="s">
        <v>92</v>
      </c>
      <c r="B28" s="78" t="s">
        <v>202</v>
      </c>
      <c r="C28" s="102">
        <f>'Planilha de programa'!C90</f>
        <v>0</v>
      </c>
      <c r="D28" s="96">
        <f>'Planilha de programa'!D90</f>
        <v>0</v>
      </c>
      <c r="E28" s="58">
        <f>'Planilha de programa'!E90</f>
        <v>0</v>
      </c>
      <c r="F28" s="205">
        <f>'Planilha de programa'!F90</f>
        <v>0</v>
      </c>
      <c r="G28" s="208">
        <f t="shared" si="0"/>
        <v>0</v>
      </c>
    </row>
    <row r="29" spans="1:7" ht="15.75" hidden="1" thickBot="1" x14ac:dyDescent="0.3">
      <c r="A29" s="70" t="s">
        <v>94</v>
      </c>
      <c r="B29" s="69" t="s">
        <v>205</v>
      </c>
      <c r="C29" s="102">
        <f>'Planilha de programa'!C93</f>
        <v>0</v>
      </c>
      <c r="D29" s="96">
        <f>'Planilha de programa'!D93</f>
        <v>0</v>
      </c>
      <c r="E29" s="58">
        <f>'Planilha de programa'!E93</f>
        <v>0</v>
      </c>
      <c r="F29" s="205">
        <f>'Planilha de programa'!F93</f>
        <v>0</v>
      </c>
      <c r="G29" s="208">
        <f t="shared" si="0"/>
        <v>0</v>
      </c>
    </row>
    <row r="30" spans="1:7" ht="15.75" hidden="1" thickBot="1" x14ac:dyDescent="0.3">
      <c r="A30" s="70" t="s">
        <v>106</v>
      </c>
      <c r="B30" s="69" t="s">
        <v>107</v>
      </c>
      <c r="C30" s="102">
        <f>'Planilha de programa'!C105</f>
        <v>0</v>
      </c>
      <c r="D30" s="96">
        <f>'Planilha de programa'!D105</f>
        <v>0</v>
      </c>
      <c r="E30" s="58">
        <f>'Planilha de programa'!E105</f>
        <v>0</v>
      </c>
      <c r="F30" s="205">
        <f>'Planilha de programa'!F105</f>
        <v>0</v>
      </c>
      <c r="G30" s="208">
        <f t="shared" si="0"/>
        <v>0</v>
      </c>
    </row>
    <row r="31" spans="1:7" ht="15.75" hidden="1" thickBot="1" x14ac:dyDescent="0.3">
      <c r="A31" s="70" t="s">
        <v>114</v>
      </c>
      <c r="B31" s="78" t="s">
        <v>115</v>
      </c>
      <c r="C31" s="102">
        <f>'Planilha de programa'!C112</f>
        <v>0</v>
      </c>
      <c r="D31" s="96">
        <f>'Planilha de programa'!D112</f>
        <v>0</v>
      </c>
      <c r="E31" s="58">
        <f>'Planilha de programa'!E112</f>
        <v>0</v>
      </c>
      <c r="F31" s="205">
        <f>'Planilha de programa'!F112</f>
        <v>0</v>
      </c>
      <c r="G31" s="208">
        <f t="shared" si="0"/>
        <v>0</v>
      </c>
    </row>
    <row r="32" spans="1:7" ht="15.75" hidden="1" thickBot="1" x14ac:dyDescent="0.3">
      <c r="A32" s="70" t="s">
        <v>125</v>
      </c>
      <c r="B32" s="78" t="s">
        <v>126</v>
      </c>
      <c r="C32" s="102">
        <f>'Planilha de programa'!C122</f>
        <v>0</v>
      </c>
      <c r="D32" s="96">
        <f>'Planilha de programa'!D122</f>
        <v>0</v>
      </c>
      <c r="E32" s="58">
        <f>'Planilha de programa'!E122</f>
        <v>0</v>
      </c>
      <c r="F32" s="205">
        <f>'Planilha de programa'!F122</f>
        <v>0</v>
      </c>
      <c r="G32" s="208">
        <f t="shared" si="0"/>
        <v>0</v>
      </c>
    </row>
    <row r="33" spans="1:12" ht="15.75" hidden="1" thickBot="1" x14ac:dyDescent="0.3">
      <c r="A33" s="70" t="s">
        <v>127</v>
      </c>
      <c r="B33" s="69" t="s">
        <v>128</v>
      </c>
      <c r="C33" s="102">
        <f>'Planilha de programa'!C124</f>
        <v>0</v>
      </c>
      <c r="D33" s="96">
        <f>'Planilha de programa'!D124</f>
        <v>0</v>
      </c>
      <c r="E33" s="58">
        <f>'Planilha de programa'!E124</f>
        <v>0</v>
      </c>
      <c r="F33" s="205">
        <f>'Planilha de programa'!F124</f>
        <v>0</v>
      </c>
      <c r="G33" s="208">
        <f t="shared" si="0"/>
        <v>0</v>
      </c>
    </row>
    <row r="34" spans="1:12" ht="15.75" hidden="1" thickBot="1" x14ac:dyDescent="0.3">
      <c r="A34" s="70" t="s">
        <v>138</v>
      </c>
      <c r="B34" s="69" t="s">
        <v>139</v>
      </c>
      <c r="C34" s="102">
        <f>'Planilha de programa'!C134</f>
        <v>0</v>
      </c>
      <c r="D34" s="96">
        <f>'Planilha de programa'!D134</f>
        <v>0</v>
      </c>
      <c r="E34" s="58">
        <f>'Planilha de programa'!E134</f>
        <v>0</v>
      </c>
      <c r="F34" s="205">
        <f>'Planilha de programa'!F134</f>
        <v>0</v>
      </c>
      <c r="G34" s="208">
        <f t="shared" si="0"/>
        <v>0</v>
      </c>
    </row>
    <row r="35" spans="1:12" ht="15.75" thickBot="1" x14ac:dyDescent="0.3">
      <c r="A35" s="123" t="s">
        <v>146</v>
      </c>
      <c r="B35" s="124" t="s">
        <v>393</v>
      </c>
      <c r="C35" s="119">
        <f>(1*(SUM(C36))/1)</f>
        <v>0</v>
      </c>
      <c r="D35" s="122">
        <f>IF(SUM(C35,E35)&gt;0,1,0)</f>
        <v>0</v>
      </c>
      <c r="E35" s="121">
        <f t="shared" ref="E35" si="1">(1*(SUM(E36))/1)</f>
        <v>0</v>
      </c>
      <c r="F35" s="204">
        <f>IF(SUM(C35,E35)&gt;0,1,0)</f>
        <v>0</v>
      </c>
      <c r="G35" s="208">
        <f t="shared" si="0"/>
        <v>0</v>
      </c>
    </row>
    <row r="36" spans="1:12" ht="15.75" hidden="1" thickBot="1" x14ac:dyDescent="0.3">
      <c r="A36" s="70" t="s">
        <v>148</v>
      </c>
      <c r="B36" s="69" t="s">
        <v>208</v>
      </c>
      <c r="C36" s="101">
        <f>'Planilha de programa'!C142</f>
        <v>0</v>
      </c>
      <c r="D36" s="95">
        <f>'Planilha de programa'!D142</f>
        <v>0</v>
      </c>
      <c r="E36" s="57">
        <f>'Planilha de programa'!E142</f>
        <v>0</v>
      </c>
      <c r="F36" s="203">
        <f>'Planilha de programa'!F142</f>
        <v>0</v>
      </c>
      <c r="G36" s="208">
        <f t="shared" si="0"/>
        <v>0</v>
      </c>
    </row>
    <row r="37" spans="1:12" ht="15.75" thickBot="1" x14ac:dyDescent="0.3">
      <c r="A37" s="123" t="s">
        <v>149</v>
      </c>
      <c r="B37" s="124" t="s">
        <v>396</v>
      </c>
      <c r="C37" s="119">
        <f>(1*(SUM(C38:C40))/2)</f>
        <v>0</v>
      </c>
      <c r="D37" s="122">
        <f>(1*(SUM(D38:D40))/10)</f>
        <v>0</v>
      </c>
      <c r="E37" s="121">
        <f>(1*(SUM(E38:E40))/8)</f>
        <v>0</v>
      </c>
      <c r="F37" s="204">
        <f>(1*(SUM(F38:F40))/7)</f>
        <v>0</v>
      </c>
      <c r="G37" s="210">
        <f t="shared" si="0"/>
        <v>0</v>
      </c>
    </row>
    <row r="38" spans="1:12" ht="15.75" hidden="1" customHeight="1" thickBot="1" x14ac:dyDescent="0.3">
      <c r="A38" s="70" t="s">
        <v>151</v>
      </c>
      <c r="B38" s="69" t="s">
        <v>209</v>
      </c>
      <c r="C38" s="101">
        <f>'Planilha de programa'!C145</f>
        <v>0</v>
      </c>
      <c r="D38" s="95">
        <f>'Planilha de programa'!D145</f>
        <v>0</v>
      </c>
      <c r="E38" s="57">
        <f>'Planilha de programa'!E145</f>
        <v>0</v>
      </c>
      <c r="F38" s="203">
        <f>'Planilha de programa'!F145</f>
        <v>0</v>
      </c>
      <c r="G38" s="208">
        <f t="shared" si="0"/>
        <v>0</v>
      </c>
    </row>
    <row r="39" spans="1:12" ht="15.75" hidden="1" customHeight="1" thickBot="1" x14ac:dyDescent="0.3">
      <c r="A39" s="70" t="s">
        <v>152</v>
      </c>
      <c r="B39" s="69" t="s">
        <v>212</v>
      </c>
      <c r="C39" s="102">
        <f>'Planilha de programa'!C148</f>
        <v>0</v>
      </c>
      <c r="D39" s="96">
        <f>'Planilha de programa'!D148</f>
        <v>0</v>
      </c>
      <c r="E39" s="58">
        <f>'Planilha de programa'!E148</f>
        <v>0</v>
      </c>
      <c r="F39" s="205">
        <f>'Planilha de programa'!F148</f>
        <v>0</v>
      </c>
      <c r="G39" s="208">
        <f t="shared" si="0"/>
        <v>0</v>
      </c>
    </row>
    <row r="40" spans="1:12" ht="15.75" hidden="1" customHeight="1" thickBot="1" x14ac:dyDescent="0.3">
      <c r="A40" s="70" t="s">
        <v>159</v>
      </c>
      <c r="B40" s="78" t="s">
        <v>211</v>
      </c>
      <c r="C40" s="102">
        <f>'Planilha de programa'!C155</f>
        <v>0</v>
      </c>
      <c r="D40" s="96">
        <f>'Planilha de programa'!D155</f>
        <v>0</v>
      </c>
      <c r="E40" s="58">
        <f>'Planilha de programa'!E155</f>
        <v>0</v>
      </c>
      <c r="F40" s="205">
        <f>'Planilha de programa'!F155</f>
        <v>0</v>
      </c>
      <c r="G40" s="208">
        <f t="shared" si="0"/>
        <v>0</v>
      </c>
    </row>
    <row r="41" spans="1:12" ht="15.75" thickBot="1" x14ac:dyDescent="0.3">
      <c r="A41" s="123" t="s">
        <v>164</v>
      </c>
      <c r="B41" s="124" t="s">
        <v>252</v>
      </c>
      <c r="C41" s="119">
        <f>IF(SUM(E41:F41)&gt;0,1,0)</f>
        <v>0</v>
      </c>
      <c r="D41" s="122">
        <f>IF(SUM(E41:F41)&gt;0,1,0)</f>
        <v>0</v>
      </c>
      <c r="E41" s="121">
        <f>(1*(SUM(E42))/4)</f>
        <v>0</v>
      </c>
      <c r="F41" s="204">
        <f>(1*(SUM(F42))/4)</f>
        <v>0</v>
      </c>
      <c r="G41" s="208">
        <f t="shared" si="0"/>
        <v>0</v>
      </c>
    </row>
    <row r="42" spans="1:12" ht="15.75" hidden="1" customHeight="1" thickBot="1" x14ac:dyDescent="0.3">
      <c r="A42" s="110" t="s">
        <v>224</v>
      </c>
      <c r="B42" s="126" t="s">
        <v>226</v>
      </c>
      <c r="C42" s="101">
        <f>'Planilha de programa'!C162</f>
        <v>0</v>
      </c>
      <c r="D42" s="95">
        <f>'Planilha de programa'!D162</f>
        <v>0</v>
      </c>
      <c r="E42" s="57">
        <f>'Planilha de programa'!E162</f>
        <v>0</v>
      </c>
      <c r="F42" s="203">
        <f>'Planilha de programa'!F162</f>
        <v>0</v>
      </c>
      <c r="G42" s="208">
        <f t="shared" si="0"/>
        <v>0</v>
      </c>
    </row>
    <row r="43" spans="1:12" ht="15.75" thickBot="1" x14ac:dyDescent="0.3">
      <c r="A43" s="123" t="s">
        <v>169</v>
      </c>
      <c r="B43" s="124" t="s">
        <v>418</v>
      </c>
      <c r="C43" s="119">
        <f>(1*(SUM(C44:C45))/2)</f>
        <v>0</v>
      </c>
      <c r="D43" s="120">
        <f>(1*(SUM(D44:D45))/2)</f>
        <v>0</v>
      </c>
      <c r="E43" s="121">
        <f>(1*(SUM(E44:E45))/1)</f>
        <v>0</v>
      </c>
      <c r="F43" s="204">
        <f>(1*(SUM(F44:F45))/1)</f>
        <v>0</v>
      </c>
      <c r="G43" s="210">
        <f t="shared" si="0"/>
        <v>0</v>
      </c>
    </row>
    <row r="44" spans="1:12" ht="15.75" hidden="1" thickBot="1" x14ac:dyDescent="0.3">
      <c r="A44" s="70" t="s">
        <v>176</v>
      </c>
      <c r="B44" s="69" t="s">
        <v>213</v>
      </c>
      <c r="C44" s="103">
        <f>'Planilha de programa'!C170</f>
        <v>0</v>
      </c>
      <c r="D44" s="97">
        <f>'Planilha de programa'!D170</f>
        <v>0</v>
      </c>
      <c r="E44" s="107">
        <f>'Planilha de programa'!E170</f>
        <v>0</v>
      </c>
      <c r="F44" s="206">
        <f>'Planilha de programa'!F170</f>
        <v>0</v>
      </c>
      <c r="G44" s="208">
        <f t="shared" si="0"/>
        <v>0</v>
      </c>
    </row>
    <row r="45" spans="1:12" ht="15.75" hidden="1" customHeight="1" thickBot="1" x14ac:dyDescent="0.3">
      <c r="A45" s="70" t="s">
        <v>225</v>
      </c>
      <c r="B45" s="69" t="s">
        <v>210</v>
      </c>
      <c r="C45" s="102">
        <f>'Planilha de programa'!C168</f>
        <v>0</v>
      </c>
      <c r="D45" s="96">
        <f>'Planilha de programa'!D168</f>
        <v>0</v>
      </c>
      <c r="E45" s="58">
        <f>'Planilha de programa'!E168</f>
        <v>0</v>
      </c>
      <c r="F45" s="205">
        <f>'Planilha de programa'!F168</f>
        <v>0</v>
      </c>
      <c r="G45" s="208">
        <f t="shared" si="0"/>
        <v>0</v>
      </c>
    </row>
    <row r="46" spans="1:12" ht="15.75" hidden="1" thickBot="1" x14ac:dyDescent="0.3">
      <c r="A46" s="127" t="s">
        <v>243</v>
      </c>
      <c r="B46" s="128" t="s">
        <v>213</v>
      </c>
      <c r="C46" s="104">
        <f>'Planilha de programa'!C170</f>
        <v>0</v>
      </c>
      <c r="D46" s="92">
        <f>'Planilha de programa'!D170</f>
        <v>0</v>
      </c>
      <c r="E46" s="108">
        <f>'Planilha de programa'!E170</f>
        <v>0</v>
      </c>
      <c r="F46" s="207">
        <f>'Planilha de programa'!F170</f>
        <v>0</v>
      </c>
      <c r="G46" s="208">
        <f t="shared" si="0"/>
        <v>0</v>
      </c>
    </row>
    <row r="47" spans="1:12" ht="15.75" thickBot="1" x14ac:dyDescent="0.3">
      <c r="A47" s="123" t="s">
        <v>174</v>
      </c>
      <c r="B47" s="124" t="s">
        <v>423</v>
      </c>
      <c r="C47" s="119">
        <f>(1*(SUM(C48))/1)</f>
        <v>0</v>
      </c>
      <c r="D47" s="122">
        <f>(1*(SUM(D48))/4)</f>
        <v>0</v>
      </c>
      <c r="E47" s="121">
        <f>(1*(SUM(E48))/2)</f>
        <v>0</v>
      </c>
      <c r="F47" s="204">
        <f>(1*(SUM(F48))/3)</f>
        <v>0</v>
      </c>
      <c r="G47" s="208">
        <f>C47+D47+E47+F47</f>
        <v>0</v>
      </c>
      <c r="L47" s="41"/>
    </row>
    <row r="48" spans="1:12" ht="15.75" hidden="1" customHeight="1" thickBot="1" x14ac:dyDescent="0.3">
      <c r="A48" s="194" t="s">
        <v>176</v>
      </c>
      <c r="B48" s="195" t="s">
        <v>215</v>
      </c>
      <c r="C48" s="104">
        <f>'Planilha de programa'!C173</f>
        <v>0</v>
      </c>
      <c r="D48" s="92">
        <f>'Planilha de programa'!D173</f>
        <v>0</v>
      </c>
      <c r="E48" s="108">
        <f>'Planilha de programa'!E173</f>
        <v>0</v>
      </c>
      <c r="F48" s="207">
        <f>'Planilha de programa'!F173</f>
        <v>0</v>
      </c>
      <c r="G48" s="209"/>
    </row>
    <row r="49" spans="1:7" ht="31.5" customHeight="1" thickBot="1" x14ac:dyDescent="0.3">
      <c r="A49" s="196" t="s">
        <v>477</v>
      </c>
      <c r="B49" s="211" t="s">
        <v>478</v>
      </c>
      <c r="C49" s="212">
        <f>C4+C7+C9+C14+C20+C26+C35+C37+C41+C43+C47</f>
        <v>0</v>
      </c>
      <c r="D49" s="212">
        <f t="shared" ref="D49:F49" si="2">D4+D7+D9+D14+D20+D26+D35+D37+D41+D43+D47</f>
        <v>0</v>
      </c>
      <c r="E49" s="197">
        <f t="shared" si="2"/>
        <v>0</v>
      </c>
      <c r="F49" s="212">
        <f t="shared" si="2"/>
        <v>0</v>
      </c>
      <c r="G49" s="213">
        <f>((SUM(C49:F49)*100)/44)</f>
        <v>0</v>
      </c>
    </row>
    <row r="87" spans="1:3" ht="40.5" customHeight="1" x14ac:dyDescent="0.25">
      <c r="A87" s="63"/>
      <c r="B87" s="64"/>
      <c r="C87" s="59"/>
    </row>
  </sheetData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6"/>
  <sheetViews>
    <sheetView view="pageLayout" zoomScaleNormal="100" workbookViewId="0">
      <selection activeCell="G2" sqref="G2"/>
    </sheetView>
  </sheetViews>
  <sheetFormatPr defaultColWidth="9.140625" defaultRowHeight="15" x14ac:dyDescent="0.25"/>
  <cols>
    <col min="1" max="1" width="7.42578125" customWidth="1"/>
    <col min="2" max="2" width="21.140625" customWidth="1"/>
    <col min="3" max="3" width="25.28515625" customWidth="1"/>
    <col min="4" max="4" width="36.28515625" customWidth="1"/>
    <col min="5" max="5" width="39.7109375" customWidth="1"/>
  </cols>
  <sheetData>
    <row r="1" spans="1:8" ht="155.25" customHeight="1" x14ac:dyDescent="0.25"/>
    <row r="2" spans="1:8" ht="15.75" x14ac:dyDescent="0.25">
      <c r="A2" s="220" t="s">
        <v>443</v>
      </c>
      <c r="B2" s="220"/>
      <c r="C2" s="220"/>
      <c r="D2" s="220"/>
      <c r="E2" s="220"/>
    </row>
    <row r="3" spans="1:8" ht="15.75" thickBot="1" x14ac:dyDescent="0.3"/>
    <row r="4" spans="1:8" ht="15.75" thickBot="1" x14ac:dyDescent="0.3">
      <c r="A4" s="157" t="s">
        <v>247</v>
      </c>
      <c r="B4" s="158" t="s">
        <v>228</v>
      </c>
      <c r="C4" s="159" t="s">
        <v>444</v>
      </c>
      <c r="D4" s="158" t="s">
        <v>255</v>
      </c>
      <c r="E4" s="160" t="s">
        <v>445</v>
      </c>
    </row>
    <row r="5" spans="1:8" ht="45.75" customHeight="1" thickBot="1" x14ac:dyDescent="0.3">
      <c r="A5" s="224" t="s">
        <v>229</v>
      </c>
      <c r="B5" s="221" t="s">
        <v>446</v>
      </c>
      <c r="C5" s="231" t="s">
        <v>447</v>
      </c>
      <c r="D5" s="161" t="s">
        <v>448</v>
      </c>
      <c r="E5" s="162" t="s">
        <v>449</v>
      </c>
    </row>
    <row r="6" spans="1:8" ht="61.5" customHeight="1" thickBot="1" x14ac:dyDescent="0.3">
      <c r="A6" s="225"/>
      <c r="B6" s="222"/>
      <c r="C6" s="232"/>
      <c r="D6" s="161" t="s">
        <v>450</v>
      </c>
      <c r="E6" s="163" t="s">
        <v>451</v>
      </c>
    </row>
    <row r="7" spans="1:8" ht="45" x14ac:dyDescent="0.25">
      <c r="A7" s="225"/>
      <c r="B7" s="222"/>
      <c r="C7" s="232"/>
      <c r="D7" s="227" t="s">
        <v>452</v>
      </c>
      <c r="E7" s="164" t="s">
        <v>453</v>
      </c>
    </row>
    <row r="8" spans="1:8" ht="30.75" thickBot="1" x14ac:dyDescent="0.3">
      <c r="A8" s="225"/>
      <c r="B8" s="222"/>
      <c r="C8" s="233"/>
      <c r="D8" s="228"/>
      <c r="E8" s="165" t="s">
        <v>454</v>
      </c>
    </row>
    <row r="9" spans="1:8" ht="45.75" thickBot="1" x14ac:dyDescent="0.3">
      <c r="A9" s="225"/>
      <c r="B9" s="222"/>
      <c r="C9" s="234" t="s">
        <v>455</v>
      </c>
      <c r="D9" s="166" t="s">
        <v>450</v>
      </c>
      <c r="E9" s="167" t="s">
        <v>451</v>
      </c>
      <c r="H9" s="65"/>
    </row>
    <row r="10" spans="1:8" ht="45.75" thickBot="1" x14ac:dyDescent="0.3">
      <c r="A10" s="225"/>
      <c r="B10" s="222"/>
      <c r="C10" s="235"/>
      <c r="D10" s="168" t="s">
        <v>456</v>
      </c>
      <c r="E10" s="169" t="s">
        <v>457</v>
      </c>
    </row>
    <row r="11" spans="1:8" ht="37.5" customHeight="1" thickBot="1" x14ac:dyDescent="0.3">
      <c r="A11" s="225"/>
      <c r="B11" s="222"/>
      <c r="C11" s="235"/>
      <c r="D11" s="170" t="s">
        <v>458</v>
      </c>
      <c r="E11" s="171" t="s">
        <v>454</v>
      </c>
    </row>
    <row r="12" spans="1:8" ht="43.5" customHeight="1" x14ac:dyDescent="0.25">
      <c r="A12" s="225"/>
      <c r="B12" s="222"/>
      <c r="C12" s="235"/>
      <c r="D12" s="229" t="s">
        <v>459</v>
      </c>
      <c r="E12" s="172" t="s">
        <v>460</v>
      </c>
    </row>
    <row r="13" spans="1:8" ht="60" customHeight="1" thickBot="1" x14ac:dyDescent="0.3">
      <c r="A13" s="225"/>
      <c r="B13" s="222"/>
      <c r="C13" s="236"/>
      <c r="D13" s="230"/>
      <c r="E13" s="173" t="s">
        <v>461</v>
      </c>
    </row>
    <row r="14" spans="1:8" ht="62.25" customHeight="1" thickBot="1" x14ac:dyDescent="0.3">
      <c r="A14" s="225"/>
      <c r="B14" s="222"/>
      <c r="C14" s="237" t="s">
        <v>462</v>
      </c>
      <c r="D14" s="174" t="s">
        <v>463</v>
      </c>
      <c r="E14" s="175" t="s">
        <v>464</v>
      </c>
    </row>
    <row r="15" spans="1:8" ht="54" customHeight="1" thickBot="1" x14ac:dyDescent="0.3">
      <c r="A15" s="225"/>
      <c r="B15" s="222"/>
      <c r="C15" s="238"/>
      <c r="D15" s="175" t="s">
        <v>465</v>
      </c>
      <c r="E15" s="175" t="s">
        <v>466</v>
      </c>
    </row>
    <row r="16" spans="1:8" ht="48.75" customHeight="1" thickBot="1" x14ac:dyDescent="0.3">
      <c r="A16" s="226"/>
      <c r="B16" s="223"/>
      <c r="C16" s="239"/>
      <c r="D16" s="176" t="s">
        <v>467</v>
      </c>
      <c r="E16" s="177" t="s">
        <v>457</v>
      </c>
    </row>
    <row r="17" spans="1:5" x14ac:dyDescent="0.25">
      <c r="A17" s="59"/>
      <c r="B17" s="60"/>
      <c r="C17" s="59"/>
      <c r="D17" s="59"/>
      <c r="E17" s="60"/>
    </row>
    <row r="18" spans="1:5" x14ac:dyDescent="0.25">
      <c r="A18" s="59"/>
      <c r="B18" s="60"/>
      <c r="C18" s="59"/>
      <c r="D18" s="59"/>
      <c r="E18" s="60"/>
    </row>
    <row r="19" spans="1:5" x14ac:dyDescent="0.25">
      <c r="A19" s="59"/>
      <c r="B19" s="60"/>
      <c r="C19" s="60"/>
      <c r="D19" s="60"/>
      <c r="E19" s="60"/>
    </row>
    <row r="20" spans="1:5" x14ac:dyDescent="0.25">
      <c r="A20" s="59"/>
      <c r="B20" s="60"/>
      <c r="C20" s="60"/>
      <c r="D20" s="60"/>
      <c r="E20" s="60"/>
    </row>
    <row r="21" spans="1:5" x14ac:dyDescent="0.25">
      <c r="A21" s="59"/>
      <c r="B21" s="60"/>
      <c r="C21" s="60"/>
      <c r="D21" s="60"/>
      <c r="E21" s="60"/>
    </row>
    <row r="22" spans="1:5" x14ac:dyDescent="0.25">
      <c r="A22" s="59"/>
      <c r="B22" s="60"/>
      <c r="C22" s="60"/>
      <c r="D22" s="60"/>
      <c r="E22" s="60"/>
    </row>
    <row r="23" spans="1:5" x14ac:dyDescent="0.25">
      <c r="A23" s="59"/>
      <c r="B23" s="60"/>
      <c r="C23" s="60"/>
      <c r="D23" s="60"/>
      <c r="E23" s="60"/>
    </row>
    <row r="24" spans="1:5" x14ac:dyDescent="0.25">
      <c r="A24" s="59"/>
      <c r="B24" s="60"/>
      <c r="C24" s="60"/>
      <c r="D24" s="60"/>
      <c r="E24" s="60"/>
    </row>
    <row r="25" spans="1:5" x14ac:dyDescent="0.25">
      <c r="A25" s="59"/>
      <c r="B25" s="60"/>
      <c r="C25" s="60"/>
      <c r="D25" s="60"/>
      <c r="E25" s="60"/>
    </row>
    <row r="26" spans="1:5" x14ac:dyDescent="0.25">
      <c r="A26" s="59"/>
      <c r="B26" s="59"/>
      <c r="C26" s="59"/>
      <c r="D26" s="59"/>
      <c r="E26" s="59"/>
    </row>
  </sheetData>
  <mergeCells count="8">
    <mergeCell ref="A2:E2"/>
    <mergeCell ref="B5:B16"/>
    <mergeCell ref="A5:A16"/>
    <mergeCell ref="D7:D8"/>
    <mergeCell ref="D12:D13"/>
    <mergeCell ref="C5:C8"/>
    <mergeCell ref="C9:C13"/>
    <mergeCell ref="C14:C16"/>
  </mergeCells>
  <pageMargins left="0.7" right="0.7" top="0.75" bottom="0.75" header="0.3" footer="0.3"/>
  <pageSetup paperSize="9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"/>
  <sheetViews>
    <sheetView view="pageLayout" zoomScaleNormal="100" workbookViewId="0">
      <selection activeCell="E7" sqref="E7"/>
    </sheetView>
  </sheetViews>
  <sheetFormatPr defaultColWidth="9.140625" defaultRowHeight="15" x14ac:dyDescent="0.25"/>
  <cols>
    <col min="1" max="1" width="7" customWidth="1"/>
    <col min="2" max="2" width="18" customWidth="1"/>
    <col min="3" max="3" width="22.7109375" customWidth="1"/>
    <col min="4" max="4" width="28.5703125" customWidth="1"/>
    <col min="5" max="5" width="38.28515625" customWidth="1"/>
  </cols>
  <sheetData>
    <row r="1" spans="1:5" ht="144.75" customHeight="1" x14ac:dyDescent="0.25"/>
    <row r="2" spans="1:5" x14ac:dyDescent="0.25">
      <c r="A2" s="178" t="s">
        <v>475</v>
      </c>
      <c r="B2" s="3"/>
    </row>
    <row r="3" spans="1:5" ht="15.75" thickBot="1" x14ac:dyDescent="0.3"/>
    <row r="4" spans="1:5" ht="30.75" thickBot="1" x14ac:dyDescent="0.3">
      <c r="A4" s="189" t="s">
        <v>247</v>
      </c>
      <c r="B4" s="190" t="s">
        <v>228</v>
      </c>
      <c r="C4" s="191" t="s">
        <v>444</v>
      </c>
      <c r="D4" s="190" t="s">
        <v>255</v>
      </c>
      <c r="E4" s="192" t="s">
        <v>445</v>
      </c>
    </row>
    <row r="5" spans="1:5" ht="82.5" customHeight="1" thickBot="1" x14ac:dyDescent="0.3">
      <c r="A5" s="224" t="s">
        <v>229</v>
      </c>
      <c r="B5" s="221" t="s">
        <v>446</v>
      </c>
      <c r="C5" s="227" t="s">
        <v>468</v>
      </c>
      <c r="D5" s="161" t="s">
        <v>469</v>
      </c>
      <c r="E5" s="186" t="s">
        <v>470</v>
      </c>
    </row>
    <row r="6" spans="1:5" ht="77.25" customHeight="1" thickBot="1" x14ac:dyDescent="0.3">
      <c r="A6" s="225"/>
      <c r="B6" s="222"/>
      <c r="C6" s="240"/>
      <c r="D6" s="161" t="s">
        <v>471</v>
      </c>
      <c r="E6" s="187" t="s">
        <v>472</v>
      </c>
    </row>
    <row r="7" spans="1:5" ht="97.5" customHeight="1" x14ac:dyDescent="0.25">
      <c r="A7" s="225"/>
      <c r="B7" s="222"/>
      <c r="C7" s="240"/>
      <c r="D7" s="227" t="s">
        <v>473</v>
      </c>
      <c r="E7" s="187" t="s">
        <v>474</v>
      </c>
    </row>
    <row r="8" spans="1:5" ht="1.5" customHeight="1" thickBot="1" x14ac:dyDescent="0.3">
      <c r="A8" s="226"/>
      <c r="B8" s="223"/>
      <c r="C8" s="228"/>
      <c r="D8" s="228"/>
      <c r="E8" s="188"/>
    </row>
    <row r="9" spans="1:5" x14ac:dyDescent="0.25">
      <c r="A9" s="59"/>
      <c r="B9" s="62"/>
      <c r="C9" s="62"/>
      <c r="D9" s="62"/>
      <c r="E9" s="62"/>
    </row>
    <row r="10" spans="1:5" x14ac:dyDescent="0.25">
      <c r="A10" s="59"/>
      <c r="B10" s="62"/>
      <c r="C10" s="61"/>
      <c r="D10" s="62"/>
      <c r="E10" s="62"/>
    </row>
    <row r="11" spans="1:5" x14ac:dyDescent="0.25">
      <c r="A11" s="59"/>
      <c r="B11" s="62"/>
      <c r="C11" s="62"/>
      <c r="D11" s="62"/>
      <c r="E11" s="62"/>
    </row>
    <row r="12" spans="1:5" x14ac:dyDescent="0.25">
      <c r="A12" s="59"/>
      <c r="B12" s="62"/>
      <c r="C12" s="62"/>
      <c r="D12" s="62"/>
      <c r="E12" s="62"/>
    </row>
    <row r="13" spans="1:5" x14ac:dyDescent="0.25">
      <c r="A13" s="59"/>
      <c r="B13" s="62"/>
      <c r="C13" s="61"/>
      <c r="D13" s="61"/>
      <c r="E13" s="62"/>
    </row>
    <row r="14" spans="1:5" x14ac:dyDescent="0.25">
      <c r="A14" s="59"/>
      <c r="B14" s="62"/>
      <c r="C14" s="62"/>
      <c r="D14" s="62"/>
      <c r="E14" s="62"/>
    </row>
    <row r="15" spans="1:5" x14ac:dyDescent="0.25">
      <c r="A15" s="59"/>
      <c r="B15" s="62"/>
      <c r="C15" s="62"/>
      <c r="D15" s="62"/>
      <c r="E15" s="62"/>
    </row>
    <row r="16" spans="1:5" x14ac:dyDescent="0.25">
      <c r="A16" s="59"/>
      <c r="B16" s="62"/>
      <c r="C16" s="62"/>
      <c r="D16" s="62"/>
      <c r="E16" s="62"/>
    </row>
    <row r="17" spans="1:5" x14ac:dyDescent="0.25">
      <c r="A17" s="59"/>
      <c r="B17" s="59"/>
      <c r="C17" s="59"/>
      <c r="D17" s="59"/>
      <c r="E17" s="59"/>
    </row>
  </sheetData>
  <mergeCells count="4">
    <mergeCell ref="D7:D8"/>
    <mergeCell ref="C5:C8"/>
    <mergeCell ref="B5:B8"/>
    <mergeCell ref="A5:A8"/>
  </mergeCells>
  <pageMargins left="0.7" right="0.7" top="0.75" bottom="0.75" header="0.3" footer="0.3"/>
  <pageSetup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77"/>
  <sheetViews>
    <sheetView view="pageBreakPreview" zoomScaleNormal="100" zoomScaleSheetLayoutView="100" workbookViewId="0">
      <selection activeCell="H103" sqref="H103"/>
    </sheetView>
  </sheetViews>
  <sheetFormatPr defaultColWidth="9.140625" defaultRowHeight="15" x14ac:dyDescent="0.25"/>
  <cols>
    <col min="2" max="2" width="82.140625" customWidth="1"/>
    <col min="3" max="3" width="12.5703125" customWidth="1"/>
    <col min="4" max="4" width="12.85546875" customWidth="1"/>
  </cols>
  <sheetData>
    <row r="1" spans="1:4" ht="138" customHeight="1" x14ac:dyDescent="0.25"/>
    <row r="2" spans="1:4" ht="18.75" x14ac:dyDescent="0.3">
      <c r="A2" s="42" t="s">
        <v>442</v>
      </c>
    </row>
    <row r="4" spans="1:4" ht="16.5" thickBot="1" x14ac:dyDescent="0.3">
      <c r="A4" s="185" t="s">
        <v>256</v>
      </c>
      <c r="B4" s="183"/>
      <c r="C4" s="182" t="s">
        <v>439</v>
      </c>
      <c r="D4" s="184"/>
    </row>
    <row r="5" spans="1:4" ht="30" customHeight="1" thickBot="1" x14ac:dyDescent="0.3">
      <c r="A5" s="111" t="s">
        <v>2</v>
      </c>
      <c r="B5" s="179" t="s">
        <v>257</v>
      </c>
      <c r="C5" s="145" t="s">
        <v>440</v>
      </c>
      <c r="D5" s="146" t="s">
        <v>441</v>
      </c>
    </row>
    <row r="6" spans="1:4" ht="30" customHeight="1" thickBot="1" x14ac:dyDescent="0.3">
      <c r="A6" s="7" t="s">
        <v>4</v>
      </c>
      <c r="B6" s="9" t="s">
        <v>258</v>
      </c>
      <c r="C6" s="38"/>
      <c r="D6" s="43"/>
    </row>
    <row r="7" spans="1:4" ht="30" customHeight="1" thickBot="1" x14ac:dyDescent="0.3">
      <c r="A7" s="1" t="s">
        <v>5</v>
      </c>
      <c r="B7" s="4" t="s">
        <v>259</v>
      </c>
      <c r="C7" s="44">
        <v>1</v>
      </c>
      <c r="D7" s="45"/>
    </row>
    <row r="8" spans="1:4" ht="30" customHeight="1" thickBot="1" x14ac:dyDescent="0.3">
      <c r="A8" s="1" t="s">
        <v>7</v>
      </c>
      <c r="B8" s="4" t="s">
        <v>260</v>
      </c>
      <c r="C8" s="44">
        <v>1</v>
      </c>
      <c r="D8" s="45"/>
    </row>
    <row r="9" spans="1:4" ht="30" customHeight="1" thickBot="1" x14ac:dyDescent="0.3">
      <c r="A9" s="66" t="s">
        <v>9</v>
      </c>
      <c r="B9" s="4" t="s">
        <v>261</v>
      </c>
      <c r="C9" s="44">
        <v>1</v>
      </c>
      <c r="D9" s="45"/>
    </row>
    <row r="10" spans="1:4" ht="30" customHeight="1" thickBot="1" x14ac:dyDescent="0.3">
      <c r="A10" s="70" t="s">
        <v>10</v>
      </c>
      <c r="B10" s="69" t="s">
        <v>262</v>
      </c>
      <c r="C10" s="36"/>
      <c r="D10" s="46"/>
    </row>
    <row r="11" spans="1:4" ht="30" customHeight="1" thickBot="1" x14ac:dyDescent="0.3">
      <c r="A11" s="66" t="s">
        <v>5</v>
      </c>
      <c r="B11" s="68" t="s">
        <v>263</v>
      </c>
      <c r="C11" s="44">
        <v>1</v>
      </c>
      <c r="D11" s="45"/>
    </row>
    <row r="12" spans="1:4" ht="30" customHeight="1" thickBot="1" x14ac:dyDescent="0.3">
      <c r="A12" s="125" t="s">
        <v>11</v>
      </c>
      <c r="B12" s="115" t="s">
        <v>264</v>
      </c>
      <c r="C12" s="89"/>
      <c r="D12" s="90"/>
    </row>
    <row r="13" spans="1:4" ht="30" customHeight="1" thickBot="1" x14ac:dyDescent="0.3">
      <c r="A13" s="70" t="s">
        <v>13</v>
      </c>
      <c r="B13" s="69" t="s">
        <v>265</v>
      </c>
      <c r="C13" s="36"/>
      <c r="D13" s="46"/>
    </row>
    <row r="14" spans="1:4" ht="30" customHeight="1" thickBot="1" x14ac:dyDescent="0.3">
      <c r="A14" s="66" t="s">
        <v>5</v>
      </c>
      <c r="B14" s="68" t="s">
        <v>266</v>
      </c>
      <c r="C14" s="44">
        <v>1</v>
      </c>
      <c r="D14" s="45"/>
    </row>
    <row r="15" spans="1:4" ht="30" customHeight="1" thickBot="1" x14ac:dyDescent="0.3">
      <c r="A15" s="87" t="s">
        <v>14</v>
      </c>
      <c r="B15" s="88" t="s">
        <v>267</v>
      </c>
      <c r="C15" s="89"/>
      <c r="D15" s="90"/>
    </row>
    <row r="16" spans="1:4" ht="30" customHeight="1" thickBot="1" x14ac:dyDescent="0.3">
      <c r="A16" s="70" t="s">
        <v>16</v>
      </c>
      <c r="B16" s="69" t="s">
        <v>268</v>
      </c>
      <c r="C16" s="36"/>
      <c r="D16" s="46"/>
    </row>
    <row r="17" spans="1:4" ht="30" customHeight="1" thickBot="1" x14ac:dyDescent="0.3">
      <c r="A17" s="66" t="s">
        <v>5</v>
      </c>
      <c r="B17" s="68" t="s">
        <v>269</v>
      </c>
      <c r="C17" s="44">
        <v>1</v>
      </c>
      <c r="D17" s="45"/>
    </row>
    <row r="18" spans="1:4" ht="30" customHeight="1" thickBot="1" x14ac:dyDescent="0.3">
      <c r="A18" s="7" t="s">
        <v>17</v>
      </c>
      <c r="B18" s="8" t="s">
        <v>270</v>
      </c>
      <c r="C18" s="36"/>
      <c r="D18" s="46"/>
    </row>
    <row r="19" spans="1:4" ht="30" customHeight="1" thickBot="1" x14ac:dyDescent="0.3">
      <c r="A19" s="1" t="s">
        <v>5</v>
      </c>
      <c r="B19" s="4" t="s">
        <v>271</v>
      </c>
      <c r="C19" s="44">
        <v>1</v>
      </c>
      <c r="D19" s="45"/>
    </row>
    <row r="20" spans="1:4" ht="30" customHeight="1" thickBot="1" x14ac:dyDescent="0.3">
      <c r="A20" s="1" t="s">
        <v>7</v>
      </c>
      <c r="B20" s="4" t="s">
        <v>272</v>
      </c>
      <c r="C20" s="44">
        <v>1</v>
      </c>
      <c r="D20" s="45"/>
    </row>
    <row r="21" spans="1:4" ht="30" customHeight="1" thickBot="1" x14ac:dyDescent="0.3">
      <c r="A21" s="1" t="s">
        <v>9</v>
      </c>
      <c r="B21" s="4" t="s">
        <v>273</v>
      </c>
      <c r="C21" s="44">
        <v>1</v>
      </c>
      <c r="D21" s="45"/>
    </row>
    <row r="22" spans="1:4" ht="30" customHeight="1" thickBot="1" x14ac:dyDescent="0.3">
      <c r="A22" s="1" t="s">
        <v>21</v>
      </c>
      <c r="B22" s="4" t="s">
        <v>274</v>
      </c>
      <c r="C22" s="44">
        <v>1</v>
      </c>
      <c r="D22" s="45"/>
    </row>
    <row r="23" spans="1:4" ht="30" customHeight="1" thickBot="1" x14ac:dyDescent="0.3">
      <c r="A23" s="1" t="s">
        <v>23</v>
      </c>
      <c r="B23" s="4" t="s">
        <v>275</v>
      </c>
      <c r="C23" s="44">
        <v>1</v>
      </c>
      <c r="D23" s="45"/>
    </row>
    <row r="24" spans="1:4" ht="30" customHeight="1" thickBot="1" x14ac:dyDescent="0.3">
      <c r="A24" s="1" t="s">
        <v>25</v>
      </c>
      <c r="B24" s="4" t="s">
        <v>276</v>
      </c>
      <c r="C24" s="44">
        <v>1</v>
      </c>
      <c r="D24" s="45"/>
    </row>
    <row r="25" spans="1:4" ht="30" customHeight="1" thickBot="1" x14ac:dyDescent="0.3">
      <c r="A25" s="1" t="s">
        <v>27</v>
      </c>
      <c r="B25" s="4" t="s">
        <v>277</v>
      </c>
      <c r="C25" s="44">
        <v>1</v>
      </c>
      <c r="D25" s="45"/>
    </row>
    <row r="26" spans="1:4" ht="30" customHeight="1" thickBot="1" x14ac:dyDescent="0.3">
      <c r="A26" s="1" t="s">
        <v>29</v>
      </c>
      <c r="B26" s="4" t="s">
        <v>278</v>
      </c>
      <c r="C26" s="44">
        <v>1</v>
      </c>
      <c r="D26" s="45"/>
    </row>
    <row r="27" spans="1:4" ht="30" customHeight="1" thickBot="1" x14ac:dyDescent="0.3">
      <c r="A27" s="1" t="s">
        <v>31</v>
      </c>
      <c r="B27" s="4" t="s">
        <v>279</v>
      </c>
      <c r="C27" s="44"/>
      <c r="D27" s="45">
        <v>1</v>
      </c>
    </row>
    <row r="28" spans="1:4" ht="30" customHeight="1" thickBot="1" x14ac:dyDescent="0.3">
      <c r="A28" s="7" t="s">
        <v>33</v>
      </c>
      <c r="B28" s="8" t="s">
        <v>251</v>
      </c>
      <c r="C28" s="36"/>
      <c r="D28" s="46"/>
    </row>
    <row r="29" spans="1:4" ht="30" customHeight="1" thickBot="1" x14ac:dyDescent="0.3">
      <c r="A29" s="1" t="s">
        <v>5</v>
      </c>
      <c r="B29" s="4" t="s">
        <v>280</v>
      </c>
      <c r="C29" s="44">
        <v>1</v>
      </c>
      <c r="D29" s="45"/>
    </row>
    <row r="30" spans="1:4" ht="30" customHeight="1" thickBot="1" x14ac:dyDescent="0.3">
      <c r="A30" s="1" t="s">
        <v>7</v>
      </c>
      <c r="B30" s="4" t="s">
        <v>281</v>
      </c>
      <c r="C30" s="44">
        <v>1</v>
      </c>
      <c r="D30" s="45"/>
    </row>
    <row r="31" spans="1:4" ht="30" customHeight="1" thickBot="1" x14ac:dyDescent="0.3">
      <c r="A31" s="1" t="s">
        <v>9</v>
      </c>
      <c r="B31" s="4" t="s">
        <v>282</v>
      </c>
      <c r="C31" s="44"/>
      <c r="D31" s="45">
        <v>1</v>
      </c>
    </row>
    <row r="32" spans="1:4" ht="30" customHeight="1" thickBot="1" x14ac:dyDescent="0.3">
      <c r="A32" s="1" t="s">
        <v>21</v>
      </c>
      <c r="B32" s="4" t="s">
        <v>283</v>
      </c>
      <c r="C32" s="44"/>
      <c r="D32" s="45">
        <v>1</v>
      </c>
    </row>
    <row r="33" spans="1:4" ht="30" customHeight="1" thickBot="1" x14ac:dyDescent="0.3">
      <c r="A33" s="1" t="s">
        <v>23</v>
      </c>
      <c r="B33" s="4" t="s">
        <v>284</v>
      </c>
      <c r="C33" s="44"/>
      <c r="D33" s="45">
        <v>1</v>
      </c>
    </row>
    <row r="34" spans="1:4" ht="30" customHeight="1" thickBot="1" x14ac:dyDescent="0.3">
      <c r="A34" s="1" t="s">
        <v>25</v>
      </c>
      <c r="B34" s="4" t="s">
        <v>285</v>
      </c>
      <c r="C34" s="44">
        <v>1</v>
      </c>
      <c r="D34" s="45"/>
    </row>
    <row r="35" spans="1:4" ht="30" customHeight="1" thickBot="1" x14ac:dyDescent="0.3">
      <c r="A35" s="1" t="s">
        <v>27</v>
      </c>
      <c r="B35" s="4" t="s">
        <v>286</v>
      </c>
      <c r="C35" s="44">
        <v>1</v>
      </c>
      <c r="D35" s="45"/>
    </row>
    <row r="36" spans="1:4" ht="30" customHeight="1" thickBot="1" x14ac:dyDescent="0.3">
      <c r="A36" s="1" t="s">
        <v>29</v>
      </c>
      <c r="B36" s="4" t="s">
        <v>287</v>
      </c>
      <c r="C36" s="44">
        <v>1</v>
      </c>
      <c r="D36" s="45"/>
    </row>
    <row r="37" spans="1:4" ht="30" customHeight="1" thickBot="1" x14ac:dyDescent="0.3">
      <c r="A37" s="7" t="s">
        <v>42</v>
      </c>
      <c r="B37" s="8" t="s">
        <v>288</v>
      </c>
      <c r="C37" s="36"/>
      <c r="D37" s="46"/>
    </row>
    <row r="38" spans="1:4" ht="30" customHeight="1" thickBot="1" x14ac:dyDescent="0.3">
      <c r="A38" s="1" t="s">
        <v>5</v>
      </c>
      <c r="B38" s="4" t="s">
        <v>289</v>
      </c>
      <c r="C38" s="44">
        <v>1</v>
      </c>
      <c r="D38" s="45"/>
    </row>
    <row r="39" spans="1:4" ht="30" customHeight="1" thickBot="1" x14ac:dyDescent="0.3">
      <c r="A39" s="1" t="s">
        <v>7</v>
      </c>
      <c r="B39" s="4" t="s">
        <v>290</v>
      </c>
      <c r="C39" s="44">
        <v>1</v>
      </c>
      <c r="D39" s="45"/>
    </row>
    <row r="40" spans="1:4" ht="30" customHeight="1" thickBot="1" x14ac:dyDescent="0.3">
      <c r="A40" s="125" t="s">
        <v>46</v>
      </c>
      <c r="B40" s="115" t="s">
        <v>291</v>
      </c>
      <c r="C40" s="89"/>
      <c r="D40" s="90"/>
    </row>
    <row r="41" spans="1:4" ht="30" customHeight="1" thickBot="1" x14ac:dyDescent="0.3">
      <c r="A41" s="70" t="s">
        <v>48</v>
      </c>
      <c r="B41" s="69" t="s">
        <v>306</v>
      </c>
      <c r="C41" s="36"/>
      <c r="D41" s="46"/>
    </row>
    <row r="42" spans="1:4" ht="30" customHeight="1" thickBot="1" x14ac:dyDescent="0.3">
      <c r="A42" s="66" t="s">
        <v>5</v>
      </c>
      <c r="B42" s="68" t="s">
        <v>292</v>
      </c>
      <c r="C42" s="44">
        <v>1</v>
      </c>
      <c r="D42" s="45"/>
    </row>
    <row r="43" spans="1:4" ht="30" customHeight="1" thickBot="1" x14ac:dyDescent="0.3">
      <c r="A43" s="70" t="s">
        <v>49</v>
      </c>
      <c r="B43" s="69" t="s">
        <v>293</v>
      </c>
      <c r="C43" s="36"/>
      <c r="D43" s="46"/>
    </row>
    <row r="44" spans="1:4" ht="30" customHeight="1" thickBot="1" x14ac:dyDescent="0.3">
      <c r="A44" s="73" t="s">
        <v>5</v>
      </c>
      <c r="B44" s="74" t="s">
        <v>294</v>
      </c>
      <c r="C44" s="71">
        <v>1</v>
      </c>
      <c r="D44" s="72"/>
    </row>
    <row r="45" spans="1:4" ht="30" customHeight="1" thickBot="1" x14ac:dyDescent="0.3">
      <c r="A45" s="66" t="s">
        <v>7</v>
      </c>
      <c r="B45" s="68" t="s">
        <v>295</v>
      </c>
      <c r="C45" s="44">
        <v>1</v>
      </c>
      <c r="D45" s="45"/>
    </row>
    <row r="46" spans="1:4" ht="30" customHeight="1" thickBot="1" x14ac:dyDescent="0.3">
      <c r="A46" s="70" t="s">
        <v>50</v>
      </c>
      <c r="B46" s="69" t="s">
        <v>296</v>
      </c>
      <c r="C46" s="36"/>
      <c r="D46" s="46"/>
    </row>
    <row r="47" spans="1:4" ht="30" customHeight="1" thickBot="1" x14ac:dyDescent="0.3">
      <c r="A47" s="66" t="s">
        <v>5</v>
      </c>
      <c r="B47" s="68" t="s">
        <v>297</v>
      </c>
      <c r="C47" s="44">
        <v>1</v>
      </c>
      <c r="D47" s="45"/>
    </row>
    <row r="48" spans="1:4" ht="30" customHeight="1" thickBot="1" x14ac:dyDescent="0.3">
      <c r="A48" s="70" t="s">
        <v>51</v>
      </c>
      <c r="B48" s="69" t="s">
        <v>298</v>
      </c>
      <c r="C48" s="36"/>
      <c r="D48" s="46"/>
    </row>
    <row r="49" spans="1:4" ht="30" customHeight="1" thickBot="1" x14ac:dyDescent="0.3">
      <c r="A49" s="1" t="s">
        <v>5</v>
      </c>
      <c r="B49" s="4" t="s">
        <v>299</v>
      </c>
      <c r="C49" s="44">
        <v>1</v>
      </c>
      <c r="D49" s="45"/>
    </row>
    <row r="50" spans="1:4" ht="30" customHeight="1" thickBot="1" x14ac:dyDescent="0.3">
      <c r="A50" s="1" t="s">
        <v>7</v>
      </c>
      <c r="B50" s="4" t="s">
        <v>300</v>
      </c>
      <c r="C50" s="44">
        <v>1</v>
      </c>
      <c r="D50" s="45"/>
    </row>
    <row r="51" spans="1:4" ht="30" customHeight="1" thickBot="1" x14ac:dyDescent="0.3">
      <c r="A51" s="1" t="s">
        <v>9</v>
      </c>
      <c r="B51" s="4" t="s">
        <v>302</v>
      </c>
      <c r="C51" s="44">
        <v>1</v>
      </c>
      <c r="D51" s="45"/>
    </row>
    <row r="52" spans="1:4" ht="30" customHeight="1" thickBot="1" x14ac:dyDescent="0.3">
      <c r="A52" s="1" t="s">
        <v>21</v>
      </c>
      <c r="B52" s="4" t="s">
        <v>301</v>
      </c>
      <c r="C52" s="44">
        <v>1</v>
      </c>
      <c r="D52" s="45"/>
    </row>
    <row r="53" spans="1:4" ht="30" customHeight="1" thickBot="1" x14ac:dyDescent="0.3">
      <c r="A53" s="70" t="s">
        <v>56</v>
      </c>
      <c r="B53" s="69" t="s">
        <v>303</v>
      </c>
      <c r="C53" s="36"/>
      <c r="D53" s="46"/>
    </row>
    <row r="54" spans="1:4" ht="30" customHeight="1" thickBot="1" x14ac:dyDescent="0.3">
      <c r="A54" s="66" t="s">
        <v>5</v>
      </c>
      <c r="B54" s="68" t="s">
        <v>304</v>
      </c>
      <c r="C54" s="44">
        <v>1</v>
      </c>
      <c r="D54" s="45"/>
    </row>
    <row r="55" spans="1:4" ht="30" customHeight="1" thickBot="1" x14ac:dyDescent="0.3">
      <c r="A55" s="87" t="s">
        <v>58</v>
      </c>
      <c r="B55" s="88" t="s">
        <v>305</v>
      </c>
      <c r="C55" s="89"/>
      <c r="D55" s="90"/>
    </row>
    <row r="56" spans="1:4" ht="30" customHeight="1" thickBot="1" x14ac:dyDescent="0.3">
      <c r="A56" s="70" t="s">
        <v>60</v>
      </c>
      <c r="B56" s="69" t="s">
        <v>307</v>
      </c>
      <c r="C56" s="36"/>
      <c r="D56" s="46"/>
    </row>
    <row r="57" spans="1:4" ht="30" customHeight="1" thickBot="1" x14ac:dyDescent="0.3">
      <c r="A57" s="79" t="s">
        <v>193</v>
      </c>
      <c r="B57" s="75" t="s">
        <v>308</v>
      </c>
      <c r="C57" s="47">
        <v>1</v>
      </c>
      <c r="D57" s="48"/>
    </row>
    <row r="58" spans="1:4" ht="30" customHeight="1" thickBot="1" x14ac:dyDescent="0.3">
      <c r="A58" s="79" t="s">
        <v>7</v>
      </c>
      <c r="B58" s="75" t="s">
        <v>309</v>
      </c>
      <c r="C58" s="47">
        <v>1</v>
      </c>
      <c r="D58" s="48"/>
    </row>
    <row r="59" spans="1:4" ht="30" customHeight="1" thickBot="1" x14ac:dyDescent="0.3">
      <c r="A59" s="66" t="s">
        <v>9</v>
      </c>
      <c r="B59" s="68" t="s">
        <v>310</v>
      </c>
      <c r="C59" s="44">
        <v>1</v>
      </c>
      <c r="D59" s="45"/>
    </row>
    <row r="60" spans="1:4" ht="30" customHeight="1" thickBot="1" x14ac:dyDescent="0.3">
      <c r="A60" s="70" t="s">
        <v>253</v>
      </c>
      <c r="B60" s="69" t="s">
        <v>311</v>
      </c>
      <c r="C60" s="36"/>
      <c r="D60" s="46"/>
    </row>
    <row r="61" spans="1:4" ht="30" customHeight="1" thickBot="1" x14ac:dyDescent="0.3">
      <c r="A61" s="66" t="s">
        <v>5</v>
      </c>
      <c r="B61" s="77" t="s">
        <v>312</v>
      </c>
      <c r="C61" s="44">
        <v>1</v>
      </c>
      <c r="D61" s="45"/>
    </row>
    <row r="62" spans="1:4" ht="30" customHeight="1" thickBot="1" x14ac:dyDescent="0.3">
      <c r="A62" s="66" t="s">
        <v>7</v>
      </c>
      <c r="B62" s="77" t="s">
        <v>313</v>
      </c>
      <c r="C62" s="44">
        <v>1</v>
      </c>
      <c r="D62" s="45"/>
    </row>
    <row r="63" spans="1:4" ht="30" customHeight="1" thickBot="1" x14ac:dyDescent="0.3">
      <c r="A63" s="66" t="s">
        <v>9</v>
      </c>
      <c r="B63" s="77" t="s">
        <v>314</v>
      </c>
      <c r="C63" s="44">
        <v>1</v>
      </c>
      <c r="D63" s="45"/>
    </row>
    <row r="64" spans="1:4" ht="30" customHeight="1" thickBot="1" x14ac:dyDescent="0.3">
      <c r="A64" s="66" t="s">
        <v>21</v>
      </c>
      <c r="B64" s="77" t="s">
        <v>315</v>
      </c>
      <c r="C64" s="44">
        <v>1</v>
      </c>
      <c r="D64" s="45"/>
    </row>
    <row r="65" spans="1:4" ht="30" customHeight="1" thickBot="1" x14ac:dyDescent="0.3">
      <c r="A65" s="70" t="s">
        <v>254</v>
      </c>
      <c r="B65" s="78" t="s">
        <v>316</v>
      </c>
      <c r="C65" s="36"/>
      <c r="D65" s="46"/>
    </row>
    <row r="66" spans="1:4" ht="30" customHeight="1" thickBot="1" x14ac:dyDescent="0.3">
      <c r="A66" s="66" t="s">
        <v>5</v>
      </c>
      <c r="B66" s="4" t="s">
        <v>317</v>
      </c>
      <c r="C66" s="44">
        <v>1</v>
      </c>
      <c r="D66" s="45"/>
    </row>
    <row r="67" spans="1:4" ht="30" customHeight="1" thickBot="1" x14ac:dyDescent="0.3">
      <c r="A67" s="66" t="s">
        <v>7</v>
      </c>
      <c r="B67" s="4" t="s">
        <v>318</v>
      </c>
      <c r="C67" s="44">
        <v>1</v>
      </c>
      <c r="D67" s="45"/>
    </row>
    <row r="68" spans="1:4" ht="30" customHeight="1" thickBot="1" x14ac:dyDescent="0.3">
      <c r="A68" s="66" t="s">
        <v>9</v>
      </c>
      <c r="B68" s="4" t="s">
        <v>319</v>
      </c>
      <c r="C68" s="44">
        <v>1</v>
      </c>
      <c r="D68" s="45"/>
    </row>
    <row r="69" spans="1:4" ht="30" customHeight="1" thickBot="1" x14ac:dyDescent="0.3">
      <c r="A69" s="66" t="s">
        <v>21</v>
      </c>
      <c r="B69" s="4" t="s">
        <v>320</v>
      </c>
      <c r="C69" s="44">
        <v>1</v>
      </c>
      <c r="D69" s="45"/>
    </row>
    <row r="70" spans="1:4" ht="30" customHeight="1" thickBot="1" x14ac:dyDescent="0.3">
      <c r="A70" s="70" t="s">
        <v>235</v>
      </c>
      <c r="B70" s="78" t="s">
        <v>321</v>
      </c>
      <c r="C70" s="36"/>
      <c r="D70" s="46"/>
    </row>
    <row r="71" spans="1:4" ht="30" customHeight="1" thickBot="1" x14ac:dyDescent="0.3">
      <c r="A71" s="1" t="s">
        <v>5</v>
      </c>
      <c r="B71" s="4" t="s">
        <v>322</v>
      </c>
      <c r="C71" s="44">
        <v>1</v>
      </c>
      <c r="D71" s="45"/>
    </row>
    <row r="72" spans="1:4" ht="30" customHeight="1" thickBot="1" x14ac:dyDescent="0.3">
      <c r="A72" s="1" t="s">
        <v>7</v>
      </c>
      <c r="B72" s="4" t="s">
        <v>323</v>
      </c>
      <c r="C72" s="44">
        <v>1</v>
      </c>
      <c r="D72" s="45"/>
    </row>
    <row r="73" spans="1:4" ht="30" customHeight="1" thickBot="1" x14ac:dyDescent="0.3">
      <c r="A73" s="82" t="s">
        <v>219</v>
      </c>
      <c r="B73" s="83" t="s">
        <v>324</v>
      </c>
      <c r="C73" s="44">
        <v>1</v>
      </c>
      <c r="D73" s="45"/>
    </row>
    <row r="74" spans="1:4" ht="30" customHeight="1" thickBot="1" x14ac:dyDescent="0.3">
      <c r="A74" s="82" t="s">
        <v>220</v>
      </c>
      <c r="B74" s="83" t="s">
        <v>325</v>
      </c>
      <c r="C74" s="44"/>
      <c r="D74" s="45"/>
    </row>
    <row r="75" spans="1:4" ht="30" customHeight="1" thickBot="1" x14ac:dyDescent="0.3">
      <c r="A75" s="82" t="s">
        <v>221</v>
      </c>
      <c r="B75" s="83" t="s">
        <v>326</v>
      </c>
      <c r="C75" s="44"/>
      <c r="D75" s="45"/>
    </row>
    <row r="76" spans="1:4" ht="30" customHeight="1" thickBot="1" x14ac:dyDescent="0.3">
      <c r="A76" s="7" t="s">
        <v>76</v>
      </c>
      <c r="B76" s="8" t="s">
        <v>327</v>
      </c>
      <c r="C76" s="36"/>
      <c r="D76" s="46"/>
    </row>
    <row r="77" spans="1:4" ht="30" customHeight="1" thickBot="1" x14ac:dyDescent="0.3">
      <c r="A77" s="1" t="s">
        <v>5</v>
      </c>
      <c r="B77" s="4" t="s">
        <v>328</v>
      </c>
      <c r="C77" s="44">
        <v>1</v>
      </c>
      <c r="D77" s="45"/>
    </row>
    <row r="78" spans="1:4" ht="30" customHeight="1" thickBot="1" x14ac:dyDescent="0.3">
      <c r="A78" s="1" t="s">
        <v>7</v>
      </c>
      <c r="B78" s="4" t="s">
        <v>329</v>
      </c>
      <c r="C78" s="44">
        <v>1</v>
      </c>
      <c r="D78" s="45"/>
    </row>
    <row r="79" spans="1:4" ht="30" customHeight="1" thickBot="1" x14ac:dyDescent="0.3">
      <c r="A79" s="1" t="s">
        <v>9</v>
      </c>
      <c r="B79" s="4" t="s">
        <v>330</v>
      </c>
      <c r="C79" s="44">
        <v>1</v>
      </c>
      <c r="D79" s="45"/>
    </row>
    <row r="80" spans="1:4" ht="30" customHeight="1" thickBot="1" x14ac:dyDescent="0.3">
      <c r="A80" s="2" t="s">
        <v>21</v>
      </c>
      <c r="B80" s="5" t="s">
        <v>331</v>
      </c>
      <c r="C80" s="44">
        <v>1</v>
      </c>
      <c r="D80" s="45"/>
    </row>
    <row r="81" spans="1:4" ht="30" customHeight="1" thickBot="1" x14ac:dyDescent="0.3">
      <c r="A81" s="87" t="s">
        <v>81</v>
      </c>
      <c r="B81" s="88" t="s">
        <v>332</v>
      </c>
      <c r="C81" s="89"/>
      <c r="D81" s="90"/>
    </row>
    <row r="82" spans="1:4" ht="30" customHeight="1" thickBot="1" x14ac:dyDescent="0.3">
      <c r="A82" s="7" t="s">
        <v>83</v>
      </c>
      <c r="B82" s="9" t="s">
        <v>333</v>
      </c>
      <c r="C82" s="36"/>
      <c r="D82" s="46"/>
    </row>
    <row r="83" spans="1:4" ht="30" customHeight="1" thickBot="1" x14ac:dyDescent="0.3">
      <c r="A83" s="1" t="s">
        <v>5</v>
      </c>
      <c r="B83" s="4" t="s">
        <v>334</v>
      </c>
      <c r="C83" s="44">
        <v>1</v>
      </c>
      <c r="D83" s="45"/>
    </row>
    <row r="84" spans="1:4" ht="30" customHeight="1" thickBot="1" x14ac:dyDescent="0.3">
      <c r="A84" s="1" t="s">
        <v>7</v>
      </c>
      <c r="B84" s="4" t="s">
        <v>335</v>
      </c>
      <c r="C84" s="44">
        <v>1</v>
      </c>
      <c r="D84" s="45"/>
    </row>
    <row r="85" spans="1:4" ht="30" customHeight="1" thickBot="1" x14ac:dyDescent="0.3">
      <c r="A85" s="1" t="s">
        <v>9</v>
      </c>
      <c r="B85" s="4" t="s">
        <v>336</v>
      </c>
      <c r="C85" s="44">
        <v>1</v>
      </c>
      <c r="D85" s="45"/>
    </row>
    <row r="86" spans="1:4" ht="30" customHeight="1" thickBot="1" x14ac:dyDescent="0.3">
      <c r="A86" s="1" t="s">
        <v>21</v>
      </c>
      <c r="B86" s="4" t="s">
        <v>337</v>
      </c>
      <c r="C86" s="44">
        <v>1</v>
      </c>
      <c r="D86" s="45"/>
    </row>
    <row r="87" spans="1:4" ht="30" customHeight="1" thickBot="1" x14ac:dyDescent="0.3">
      <c r="A87" s="1" t="s">
        <v>23</v>
      </c>
      <c r="B87" s="4" t="s">
        <v>338</v>
      </c>
      <c r="C87" s="44">
        <v>1</v>
      </c>
      <c r="D87" s="45"/>
    </row>
    <row r="88" spans="1:4" ht="30" customHeight="1" thickBot="1" x14ac:dyDescent="0.3">
      <c r="A88" s="1" t="s">
        <v>25</v>
      </c>
      <c r="B88" s="4" t="s">
        <v>339</v>
      </c>
      <c r="C88" s="44">
        <v>1</v>
      </c>
      <c r="D88" s="45"/>
    </row>
    <row r="89" spans="1:4" ht="30" customHeight="1" thickBot="1" x14ac:dyDescent="0.3">
      <c r="A89" s="1" t="s">
        <v>27</v>
      </c>
      <c r="B89" s="4" t="s">
        <v>340</v>
      </c>
      <c r="C89" s="44">
        <v>1</v>
      </c>
      <c r="D89" s="45"/>
    </row>
    <row r="90" spans="1:4" ht="30" customHeight="1" thickBot="1" x14ac:dyDescent="0.3">
      <c r="A90" s="1" t="s">
        <v>29</v>
      </c>
      <c r="B90" s="4" t="s">
        <v>341</v>
      </c>
      <c r="C90" s="44">
        <v>1</v>
      </c>
      <c r="D90" s="45"/>
    </row>
    <row r="91" spans="1:4" ht="30" customHeight="1" thickBot="1" x14ac:dyDescent="0.3">
      <c r="A91" s="70" t="s">
        <v>92</v>
      </c>
      <c r="B91" s="78" t="s">
        <v>342</v>
      </c>
      <c r="C91" s="36"/>
      <c r="D91" s="46"/>
    </row>
    <row r="92" spans="1:4" ht="30" customHeight="1" thickBot="1" x14ac:dyDescent="0.3">
      <c r="A92" s="1" t="s">
        <v>5</v>
      </c>
      <c r="B92" s="4" t="s">
        <v>343</v>
      </c>
      <c r="C92" s="44">
        <v>1</v>
      </c>
      <c r="D92" s="45"/>
    </row>
    <row r="93" spans="1:4" ht="30" customHeight="1" thickBot="1" x14ac:dyDescent="0.3">
      <c r="A93" s="86" t="s">
        <v>7</v>
      </c>
      <c r="B93" s="143" t="s">
        <v>344</v>
      </c>
      <c r="C93" s="71">
        <v>1</v>
      </c>
      <c r="D93" s="72"/>
    </row>
    <row r="94" spans="1:4" ht="30" customHeight="1" thickBot="1" x14ac:dyDescent="0.3">
      <c r="A94" s="7" t="s">
        <v>94</v>
      </c>
      <c r="B94" s="9" t="s">
        <v>345</v>
      </c>
      <c r="C94" s="36"/>
      <c r="D94" s="46"/>
    </row>
    <row r="95" spans="1:4" ht="30" customHeight="1" thickBot="1" x14ac:dyDescent="0.3">
      <c r="A95" s="1" t="s">
        <v>5</v>
      </c>
      <c r="B95" s="4" t="s">
        <v>346</v>
      </c>
      <c r="C95" s="44">
        <v>1</v>
      </c>
      <c r="D95" s="45"/>
    </row>
    <row r="96" spans="1:4" ht="30" customHeight="1" thickBot="1" x14ac:dyDescent="0.3">
      <c r="A96" s="1" t="s">
        <v>7</v>
      </c>
      <c r="B96" s="4" t="s">
        <v>347</v>
      </c>
      <c r="C96" s="44">
        <v>1</v>
      </c>
      <c r="D96" s="45"/>
    </row>
    <row r="97" spans="1:4" ht="30" customHeight="1" thickBot="1" x14ac:dyDescent="0.3">
      <c r="A97" s="1" t="s">
        <v>9</v>
      </c>
      <c r="B97" s="4" t="s">
        <v>348</v>
      </c>
      <c r="C97" s="44">
        <v>1</v>
      </c>
      <c r="D97" s="45"/>
    </row>
    <row r="98" spans="1:4" ht="30" customHeight="1" thickBot="1" x14ac:dyDescent="0.3">
      <c r="A98" s="1" t="s">
        <v>21</v>
      </c>
      <c r="B98" s="4" t="s">
        <v>349</v>
      </c>
      <c r="C98" s="44">
        <v>1</v>
      </c>
      <c r="D98" s="45"/>
    </row>
    <row r="99" spans="1:4" ht="30" customHeight="1" thickBot="1" x14ac:dyDescent="0.3">
      <c r="A99" s="1" t="s">
        <v>23</v>
      </c>
      <c r="B99" s="4" t="s">
        <v>350</v>
      </c>
      <c r="C99" s="44">
        <v>1</v>
      </c>
      <c r="D99" s="45"/>
    </row>
    <row r="100" spans="1:4" ht="30" customHeight="1" thickBot="1" x14ac:dyDescent="0.3">
      <c r="A100" s="1" t="s">
        <v>25</v>
      </c>
      <c r="B100" s="4" t="s">
        <v>351</v>
      </c>
      <c r="C100" s="44">
        <v>1</v>
      </c>
      <c r="D100" s="45"/>
    </row>
    <row r="101" spans="1:4" ht="30" customHeight="1" thickBot="1" x14ac:dyDescent="0.3">
      <c r="A101" s="1" t="s">
        <v>27</v>
      </c>
      <c r="B101" s="4" t="s">
        <v>352</v>
      </c>
      <c r="C101" s="44"/>
      <c r="D101" s="45">
        <v>1</v>
      </c>
    </row>
    <row r="102" spans="1:4" ht="30" customHeight="1" thickBot="1" x14ac:dyDescent="0.3">
      <c r="A102" s="1" t="s">
        <v>29</v>
      </c>
      <c r="B102" s="4" t="s">
        <v>353</v>
      </c>
      <c r="C102" s="44"/>
      <c r="D102" s="45">
        <v>1</v>
      </c>
    </row>
    <row r="103" spans="1:4" ht="30" customHeight="1" thickBot="1" x14ac:dyDescent="0.3">
      <c r="A103" s="1" t="s">
        <v>31</v>
      </c>
      <c r="B103" s="4" t="s">
        <v>354</v>
      </c>
      <c r="C103" s="44">
        <v>1</v>
      </c>
      <c r="D103" s="45"/>
    </row>
    <row r="104" spans="1:4" ht="30" customHeight="1" thickBot="1" x14ac:dyDescent="0.3">
      <c r="A104" s="1" t="s">
        <v>206</v>
      </c>
      <c r="B104" s="4" t="s">
        <v>355</v>
      </c>
      <c r="C104" s="44"/>
      <c r="D104" s="45">
        <v>1</v>
      </c>
    </row>
    <row r="105" spans="1:4" ht="30" customHeight="1" thickBot="1" x14ac:dyDescent="0.3">
      <c r="A105" s="1" t="s">
        <v>207</v>
      </c>
      <c r="B105" s="4" t="s">
        <v>356</v>
      </c>
      <c r="C105" s="44">
        <v>1</v>
      </c>
      <c r="D105" s="45"/>
    </row>
    <row r="106" spans="1:4" ht="30" customHeight="1" thickBot="1" x14ac:dyDescent="0.3">
      <c r="A106" s="7" t="s">
        <v>106</v>
      </c>
      <c r="B106" s="9" t="s">
        <v>357</v>
      </c>
      <c r="C106" s="36"/>
      <c r="D106" s="46"/>
    </row>
    <row r="107" spans="1:4" ht="30" customHeight="1" thickBot="1" x14ac:dyDescent="0.3">
      <c r="A107" s="1" t="s">
        <v>5</v>
      </c>
      <c r="B107" s="4" t="s">
        <v>358</v>
      </c>
      <c r="C107" s="44">
        <v>1</v>
      </c>
      <c r="D107" s="45"/>
    </row>
    <row r="108" spans="1:4" ht="30" customHeight="1" thickBot="1" x14ac:dyDescent="0.3">
      <c r="A108" s="1" t="s">
        <v>7</v>
      </c>
      <c r="B108" s="4" t="s">
        <v>359</v>
      </c>
      <c r="C108" s="44">
        <v>1</v>
      </c>
      <c r="D108" s="45"/>
    </row>
    <row r="109" spans="1:4" ht="30" customHeight="1" thickBot="1" x14ac:dyDescent="0.3">
      <c r="A109" s="80" t="s">
        <v>219</v>
      </c>
      <c r="B109" s="81" t="s">
        <v>360</v>
      </c>
      <c r="C109" s="44">
        <v>1</v>
      </c>
      <c r="D109" s="45"/>
    </row>
    <row r="110" spans="1:4" ht="30" customHeight="1" thickBot="1" x14ac:dyDescent="0.3">
      <c r="A110" s="80" t="s">
        <v>220</v>
      </c>
      <c r="B110" s="81" t="s">
        <v>361</v>
      </c>
      <c r="C110" s="44"/>
      <c r="D110" s="45"/>
    </row>
    <row r="111" spans="1:4" ht="30" customHeight="1" thickBot="1" x14ac:dyDescent="0.3">
      <c r="A111" s="80" t="s">
        <v>221</v>
      </c>
      <c r="B111" s="81" t="s">
        <v>362</v>
      </c>
      <c r="C111" s="44"/>
      <c r="D111" s="45"/>
    </row>
    <row r="112" spans="1:4" ht="30" customHeight="1" thickBot="1" x14ac:dyDescent="0.3">
      <c r="A112" s="80" t="s">
        <v>237</v>
      </c>
      <c r="B112" s="81" t="s">
        <v>363</v>
      </c>
      <c r="C112" s="44"/>
      <c r="D112" s="45"/>
    </row>
    <row r="113" spans="1:4" ht="30" customHeight="1" thickBot="1" x14ac:dyDescent="0.3">
      <c r="A113" s="7" t="s">
        <v>114</v>
      </c>
      <c r="B113" s="8" t="s">
        <v>364</v>
      </c>
      <c r="C113" s="36"/>
      <c r="D113" s="46"/>
    </row>
    <row r="114" spans="1:4" ht="30" customHeight="1" thickBot="1" x14ac:dyDescent="0.3">
      <c r="A114" s="1" t="s">
        <v>5</v>
      </c>
      <c r="B114" s="4" t="s">
        <v>366</v>
      </c>
      <c r="C114" s="44">
        <v>1</v>
      </c>
      <c r="D114" s="45"/>
    </row>
    <row r="115" spans="1:4" ht="30" customHeight="1" thickBot="1" x14ac:dyDescent="0.3">
      <c r="A115" s="1" t="s">
        <v>7</v>
      </c>
      <c r="B115" s="6" t="s">
        <v>365</v>
      </c>
      <c r="C115" s="44">
        <v>1</v>
      </c>
      <c r="D115" s="45"/>
    </row>
    <row r="116" spans="1:4" ht="30" customHeight="1" thickBot="1" x14ac:dyDescent="0.3">
      <c r="A116" s="1" t="s">
        <v>9</v>
      </c>
      <c r="B116" s="4" t="s">
        <v>367</v>
      </c>
      <c r="C116" s="44">
        <v>1</v>
      </c>
      <c r="D116" s="45"/>
    </row>
    <row r="117" spans="1:4" ht="30" customHeight="1" thickBot="1" x14ac:dyDescent="0.3">
      <c r="A117" s="1" t="s">
        <v>21</v>
      </c>
      <c r="B117" s="4" t="s">
        <v>368</v>
      </c>
      <c r="C117" s="44">
        <v>1</v>
      </c>
      <c r="D117" s="45"/>
    </row>
    <row r="118" spans="1:4" ht="30" customHeight="1" thickBot="1" x14ac:dyDescent="0.3">
      <c r="A118" s="1" t="s">
        <v>23</v>
      </c>
      <c r="B118" s="4" t="s">
        <v>369</v>
      </c>
      <c r="C118" s="44">
        <v>1</v>
      </c>
      <c r="D118" s="45"/>
    </row>
    <row r="119" spans="1:4" ht="30" customHeight="1" thickBot="1" x14ac:dyDescent="0.3">
      <c r="A119" s="1" t="s">
        <v>25</v>
      </c>
      <c r="B119" s="4" t="s">
        <v>370</v>
      </c>
      <c r="C119" s="44">
        <v>1</v>
      </c>
      <c r="D119" s="45"/>
    </row>
    <row r="120" spans="1:4" ht="30" customHeight="1" thickBot="1" x14ac:dyDescent="0.3">
      <c r="A120" s="1" t="s">
        <v>27</v>
      </c>
      <c r="B120" s="4" t="s">
        <v>371</v>
      </c>
      <c r="C120" s="44">
        <v>1</v>
      </c>
      <c r="D120" s="45"/>
    </row>
    <row r="121" spans="1:4" ht="30" customHeight="1" thickBot="1" x14ac:dyDescent="0.3">
      <c r="A121" s="1" t="s">
        <v>29</v>
      </c>
      <c r="B121" s="4" t="s">
        <v>372</v>
      </c>
      <c r="C121" s="44">
        <v>1</v>
      </c>
      <c r="D121" s="45"/>
    </row>
    <row r="122" spans="1:4" ht="30" customHeight="1" thickBot="1" x14ac:dyDescent="0.3">
      <c r="A122" s="1" t="s">
        <v>31</v>
      </c>
      <c r="B122" s="4" t="s">
        <v>373</v>
      </c>
      <c r="C122" s="44">
        <v>1</v>
      </c>
      <c r="D122" s="45"/>
    </row>
    <row r="123" spans="1:4" ht="30" customHeight="1" thickBot="1" x14ac:dyDescent="0.3">
      <c r="A123" s="70" t="s">
        <v>125</v>
      </c>
      <c r="B123" s="78" t="s">
        <v>374</v>
      </c>
      <c r="C123" s="36"/>
      <c r="D123" s="46"/>
    </row>
    <row r="124" spans="1:4" ht="30" customHeight="1" thickBot="1" x14ac:dyDescent="0.3">
      <c r="A124" s="66" t="s">
        <v>5</v>
      </c>
      <c r="B124" s="77" t="s">
        <v>375</v>
      </c>
      <c r="C124" s="44">
        <v>1</v>
      </c>
      <c r="D124" s="45"/>
    </row>
    <row r="125" spans="1:4" ht="30" customHeight="1" thickBot="1" x14ac:dyDescent="0.3">
      <c r="A125" s="7" t="s">
        <v>127</v>
      </c>
      <c r="B125" s="9" t="s">
        <v>376</v>
      </c>
      <c r="C125" s="36"/>
      <c r="D125" s="46"/>
    </row>
    <row r="126" spans="1:4" ht="30" customHeight="1" thickBot="1" x14ac:dyDescent="0.3">
      <c r="A126" s="1" t="s">
        <v>5</v>
      </c>
      <c r="B126" s="4" t="s">
        <v>377</v>
      </c>
      <c r="C126" s="44">
        <v>1</v>
      </c>
      <c r="D126" s="45"/>
    </row>
    <row r="127" spans="1:4" ht="30" customHeight="1" thickBot="1" x14ac:dyDescent="0.3">
      <c r="A127" s="1" t="s">
        <v>7</v>
      </c>
      <c r="B127" s="4" t="s">
        <v>378</v>
      </c>
      <c r="C127" s="44">
        <v>1</v>
      </c>
      <c r="D127" s="45"/>
    </row>
    <row r="128" spans="1:4" ht="30" customHeight="1" thickBot="1" x14ac:dyDescent="0.3">
      <c r="A128" s="1" t="s">
        <v>9</v>
      </c>
      <c r="B128" s="4" t="s">
        <v>379</v>
      </c>
      <c r="C128" s="44">
        <v>1</v>
      </c>
      <c r="D128" s="45"/>
    </row>
    <row r="129" spans="1:4" ht="30" customHeight="1" thickBot="1" x14ac:dyDescent="0.3">
      <c r="A129" s="1" t="s">
        <v>21</v>
      </c>
      <c r="B129" s="4" t="s">
        <v>380</v>
      </c>
      <c r="C129" s="44"/>
      <c r="D129" s="45">
        <v>1</v>
      </c>
    </row>
    <row r="130" spans="1:4" ht="30" customHeight="1" thickBot="1" x14ac:dyDescent="0.3">
      <c r="A130" s="1" t="s">
        <v>23</v>
      </c>
      <c r="B130" s="4" t="s">
        <v>381</v>
      </c>
      <c r="C130" s="44"/>
      <c r="D130" s="45">
        <v>1</v>
      </c>
    </row>
    <row r="131" spans="1:4" ht="30" customHeight="1" thickBot="1" x14ac:dyDescent="0.3">
      <c r="A131" s="1" t="s">
        <v>25</v>
      </c>
      <c r="B131" s="4" t="s">
        <v>382</v>
      </c>
      <c r="C131" s="44"/>
      <c r="D131" s="45">
        <v>1</v>
      </c>
    </row>
    <row r="132" spans="1:4" ht="30" customHeight="1" thickBot="1" x14ac:dyDescent="0.3">
      <c r="A132" s="1" t="s">
        <v>27</v>
      </c>
      <c r="B132" s="4" t="s">
        <v>383</v>
      </c>
      <c r="C132" s="44"/>
      <c r="D132" s="45">
        <v>1</v>
      </c>
    </row>
    <row r="133" spans="1:4" ht="30" customHeight="1" thickBot="1" x14ac:dyDescent="0.3">
      <c r="A133" s="1" t="s">
        <v>29</v>
      </c>
      <c r="B133" s="4" t="s">
        <v>384</v>
      </c>
      <c r="C133" s="44"/>
      <c r="D133" s="45">
        <v>1</v>
      </c>
    </row>
    <row r="134" spans="1:4" ht="30" customHeight="1" thickBot="1" x14ac:dyDescent="0.3">
      <c r="A134" s="1" t="s">
        <v>31</v>
      </c>
      <c r="B134" s="4" t="s">
        <v>385</v>
      </c>
      <c r="C134" s="44"/>
      <c r="D134" s="45">
        <v>1</v>
      </c>
    </row>
    <row r="135" spans="1:4" ht="30" customHeight="1" thickBot="1" x14ac:dyDescent="0.3">
      <c r="A135" s="7" t="s">
        <v>138</v>
      </c>
      <c r="B135" s="9" t="s">
        <v>386</v>
      </c>
      <c r="C135" s="36"/>
      <c r="D135" s="46"/>
    </row>
    <row r="136" spans="1:4" ht="30" customHeight="1" thickBot="1" x14ac:dyDescent="0.3">
      <c r="A136" s="1" t="s">
        <v>5</v>
      </c>
      <c r="B136" s="4" t="s">
        <v>387</v>
      </c>
      <c r="C136" s="44">
        <v>1</v>
      </c>
      <c r="D136" s="45"/>
    </row>
    <row r="137" spans="1:4" ht="30" customHeight="1" thickBot="1" x14ac:dyDescent="0.3">
      <c r="A137" s="1" t="s">
        <v>7</v>
      </c>
      <c r="B137" s="4" t="s">
        <v>388</v>
      </c>
      <c r="C137" s="44">
        <v>1</v>
      </c>
      <c r="D137" s="45"/>
    </row>
    <row r="138" spans="1:4" ht="30" customHeight="1" thickBot="1" x14ac:dyDescent="0.3">
      <c r="A138" s="1" t="s">
        <v>9</v>
      </c>
      <c r="B138" s="4" t="s">
        <v>389</v>
      </c>
      <c r="C138" s="44">
        <v>1</v>
      </c>
      <c r="D138" s="45"/>
    </row>
    <row r="139" spans="1:4" ht="30" customHeight="1" thickBot="1" x14ac:dyDescent="0.3">
      <c r="A139" s="1" t="s">
        <v>21</v>
      </c>
      <c r="B139" s="4" t="s">
        <v>390</v>
      </c>
      <c r="C139" s="44">
        <v>1</v>
      </c>
      <c r="D139" s="45"/>
    </row>
    <row r="140" spans="1:4" ht="30" customHeight="1" thickBot="1" x14ac:dyDescent="0.3">
      <c r="A140" s="1" t="s">
        <v>23</v>
      </c>
      <c r="B140" s="4" t="s">
        <v>391</v>
      </c>
      <c r="C140" s="44">
        <v>1</v>
      </c>
      <c r="D140" s="45"/>
    </row>
    <row r="141" spans="1:4" ht="30" customHeight="1" thickBot="1" x14ac:dyDescent="0.3">
      <c r="A141" s="1" t="s">
        <v>25</v>
      </c>
      <c r="B141" s="4" t="s">
        <v>392</v>
      </c>
      <c r="C141" s="44">
        <v>1</v>
      </c>
      <c r="D141" s="45"/>
    </row>
    <row r="142" spans="1:4" ht="30" customHeight="1" thickBot="1" x14ac:dyDescent="0.3">
      <c r="A142" s="87" t="s">
        <v>146</v>
      </c>
      <c r="B142" s="88" t="s">
        <v>393</v>
      </c>
      <c r="C142" s="89"/>
      <c r="D142" s="90"/>
    </row>
    <row r="143" spans="1:4" ht="30" customHeight="1" thickBot="1" x14ac:dyDescent="0.3">
      <c r="A143" s="7" t="s">
        <v>148</v>
      </c>
      <c r="B143" s="9" t="s">
        <v>394</v>
      </c>
      <c r="C143" s="36"/>
      <c r="D143" s="46"/>
    </row>
    <row r="144" spans="1:4" ht="30" customHeight="1" thickBot="1" x14ac:dyDescent="0.3">
      <c r="A144" s="66" t="s">
        <v>5</v>
      </c>
      <c r="B144" s="68" t="s">
        <v>395</v>
      </c>
      <c r="C144" s="44">
        <v>1</v>
      </c>
      <c r="D144" s="45"/>
    </row>
    <row r="145" spans="1:4" ht="30" customHeight="1" thickBot="1" x14ac:dyDescent="0.3">
      <c r="A145" s="87" t="s">
        <v>149</v>
      </c>
      <c r="B145" s="88" t="s">
        <v>396</v>
      </c>
      <c r="C145" s="89"/>
      <c r="D145" s="90"/>
    </row>
    <row r="146" spans="1:4" ht="30" customHeight="1" thickBot="1" x14ac:dyDescent="0.3">
      <c r="A146" s="70" t="s">
        <v>151</v>
      </c>
      <c r="B146" s="69" t="s">
        <v>397</v>
      </c>
      <c r="C146" s="36"/>
      <c r="D146" s="46"/>
    </row>
    <row r="147" spans="1:4" ht="30" customHeight="1" thickBot="1" x14ac:dyDescent="0.3">
      <c r="A147" s="66" t="s">
        <v>5</v>
      </c>
      <c r="B147" s="68" t="s">
        <v>398</v>
      </c>
      <c r="C147" s="44">
        <v>1</v>
      </c>
      <c r="D147" s="45"/>
    </row>
    <row r="148" spans="1:4" ht="30" customHeight="1" thickBot="1" x14ac:dyDescent="0.3">
      <c r="A148" s="66" t="s">
        <v>7</v>
      </c>
      <c r="B148" s="68" t="s">
        <v>399</v>
      </c>
      <c r="C148" s="44">
        <v>1</v>
      </c>
      <c r="D148" s="45"/>
    </row>
    <row r="149" spans="1:4" ht="30" customHeight="1" thickBot="1" x14ac:dyDescent="0.3">
      <c r="A149" s="7" t="s">
        <v>152</v>
      </c>
      <c r="B149" s="9" t="s">
        <v>406</v>
      </c>
      <c r="C149" s="36"/>
      <c r="D149" s="46"/>
    </row>
    <row r="150" spans="1:4" ht="30" customHeight="1" thickBot="1" x14ac:dyDescent="0.3">
      <c r="A150" s="66" t="s">
        <v>5</v>
      </c>
      <c r="B150" s="4" t="s">
        <v>400</v>
      </c>
      <c r="C150" s="44">
        <v>1</v>
      </c>
      <c r="D150" s="45"/>
    </row>
    <row r="151" spans="1:4" ht="30" customHeight="1" thickBot="1" x14ac:dyDescent="0.3">
      <c r="A151" s="66" t="s">
        <v>7</v>
      </c>
      <c r="B151" s="4" t="s">
        <v>401</v>
      </c>
      <c r="C151" s="44">
        <v>1</v>
      </c>
      <c r="D151" s="45"/>
    </row>
    <row r="152" spans="1:4" ht="30" customHeight="1" thickBot="1" x14ac:dyDescent="0.3">
      <c r="A152" s="66" t="s">
        <v>9</v>
      </c>
      <c r="B152" s="4" t="s">
        <v>402</v>
      </c>
      <c r="C152" s="44">
        <v>1</v>
      </c>
      <c r="D152" s="45"/>
    </row>
    <row r="153" spans="1:4" ht="30" customHeight="1" thickBot="1" x14ac:dyDescent="0.3">
      <c r="A153" s="66" t="s">
        <v>21</v>
      </c>
      <c r="B153" s="4" t="s">
        <v>403</v>
      </c>
      <c r="C153" s="44">
        <v>1</v>
      </c>
      <c r="D153" s="45"/>
    </row>
    <row r="154" spans="1:4" ht="30" customHeight="1" thickBot="1" x14ac:dyDescent="0.3">
      <c r="A154" s="66" t="s">
        <v>23</v>
      </c>
      <c r="B154" s="4" t="s">
        <v>404</v>
      </c>
      <c r="C154" s="44">
        <v>1</v>
      </c>
      <c r="D154" s="45"/>
    </row>
    <row r="155" spans="1:4" ht="30" customHeight="1" thickBot="1" x14ac:dyDescent="0.3">
      <c r="A155" s="66" t="s">
        <v>25</v>
      </c>
      <c r="B155" s="4" t="s">
        <v>405</v>
      </c>
      <c r="C155" s="44">
        <v>1</v>
      </c>
      <c r="D155" s="45"/>
    </row>
    <row r="156" spans="1:4" ht="30" customHeight="1" thickBot="1" x14ac:dyDescent="0.3">
      <c r="A156" s="7" t="s">
        <v>159</v>
      </c>
      <c r="B156" s="8" t="s">
        <v>407</v>
      </c>
      <c r="C156" s="36"/>
      <c r="D156" s="46"/>
    </row>
    <row r="157" spans="1:4" ht="30" customHeight="1" thickBot="1" x14ac:dyDescent="0.3">
      <c r="A157" s="66" t="s">
        <v>5</v>
      </c>
      <c r="B157" s="4" t="s">
        <v>408</v>
      </c>
      <c r="C157" s="44">
        <v>1</v>
      </c>
      <c r="D157" s="45"/>
    </row>
    <row r="158" spans="1:4" ht="30" customHeight="1" thickBot="1" x14ac:dyDescent="0.3">
      <c r="A158" s="66" t="s">
        <v>7</v>
      </c>
      <c r="B158" s="4" t="s">
        <v>409</v>
      </c>
      <c r="C158" s="44">
        <v>1</v>
      </c>
      <c r="D158" s="45"/>
    </row>
    <row r="159" spans="1:4" ht="30" customHeight="1" thickBot="1" x14ac:dyDescent="0.3">
      <c r="A159" s="66" t="s">
        <v>9</v>
      </c>
      <c r="B159" s="4" t="s">
        <v>410</v>
      </c>
      <c r="C159" s="44">
        <v>1</v>
      </c>
      <c r="D159" s="45"/>
    </row>
    <row r="160" spans="1:4" ht="30" customHeight="1" thickBot="1" x14ac:dyDescent="0.3">
      <c r="A160" s="66" t="s">
        <v>21</v>
      </c>
      <c r="B160" s="4" t="s">
        <v>411</v>
      </c>
      <c r="C160" s="44">
        <v>1</v>
      </c>
      <c r="D160" s="45"/>
    </row>
    <row r="161" spans="1:4" ht="30" customHeight="1" thickBot="1" x14ac:dyDescent="0.3">
      <c r="A161" s="66" t="s">
        <v>23</v>
      </c>
      <c r="B161" s="77" t="s">
        <v>412</v>
      </c>
      <c r="C161" s="44">
        <v>1</v>
      </c>
      <c r="D161" s="45"/>
    </row>
    <row r="162" spans="1:4" ht="30" customHeight="1" thickBot="1" x14ac:dyDescent="0.3">
      <c r="A162" s="87" t="s">
        <v>164</v>
      </c>
      <c r="B162" s="88" t="s">
        <v>252</v>
      </c>
      <c r="C162" s="89"/>
      <c r="D162" s="90"/>
    </row>
    <row r="163" spans="1:4" ht="30" customHeight="1" thickBot="1" x14ac:dyDescent="0.3">
      <c r="A163" s="7" t="s">
        <v>224</v>
      </c>
      <c r="B163" s="9" t="s">
        <v>413</v>
      </c>
      <c r="C163" s="36"/>
      <c r="D163" s="46"/>
    </row>
    <row r="164" spans="1:4" ht="30" customHeight="1" thickBot="1" x14ac:dyDescent="0.3">
      <c r="A164" s="84" t="s">
        <v>5</v>
      </c>
      <c r="B164" s="5" t="s">
        <v>414</v>
      </c>
      <c r="C164" s="44">
        <v>1</v>
      </c>
      <c r="D164" s="45"/>
    </row>
    <row r="165" spans="1:4" ht="30" customHeight="1" thickBot="1" x14ac:dyDescent="0.3">
      <c r="A165" s="84" t="s">
        <v>7</v>
      </c>
      <c r="B165" s="5" t="s">
        <v>415</v>
      </c>
      <c r="C165" s="44">
        <v>1</v>
      </c>
      <c r="D165" s="45"/>
    </row>
    <row r="166" spans="1:4" ht="30" customHeight="1" thickBot="1" x14ac:dyDescent="0.3">
      <c r="A166" s="84" t="s">
        <v>9</v>
      </c>
      <c r="B166" s="5" t="s">
        <v>416</v>
      </c>
      <c r="C166" s="44">
        <v>1</v>
      </c>
      <c r="D166" s="45"/>
    </row>
    <row r="167" spans="1:4" ht="30" customHeight="1" thickBot="1" x14ac:dyDescent="0.3">
      <c r="A167" s="84" t="s">
        <v>21</v>
      </c>
      <c r="B167" s="5" t="s">
        <v>417</v>
      </c>
      <c r="C167" s="44">
        <v>1</v>
      </c>
      <c r="D167" s="45"/>
    </row>
    <row r="168" spans="1:4" ht="30" customHeight="1" thickBot="1" x14ac:dyDescent="0.3">
      <c r="A168" s="87" t="s">
        <v>169</v>
      </c>
      <c r="B168" s="88" t="s">
        <v>418</v>
      </c>
      <c r="C168" s="89"/>
      <c r="D168" s="90"/>
    </row>
    <row r="169" spans="1:4" ht="30" customHeight="1" thickBot="1" x14ac:dyDescent="0.3">
      <c r="A169" s="7" t="s">
        <v>225</v>
      </c>
      <c r="B169" s="9" t="s">
        <v>419</v>
      </c>
      <c r="C169" s="36"/>
      <c r="D169" s="46"/>
    </row>
    <row r="170" spans="1:4" ht="30" customHeight="1" thickBot="1" x14ac:dyDescent="0.3">
      <c r="A170" s="66" t="s">
        <v>5</v>
      </c>
      <c r="B170" s="68" t="s">
        <v>420</v>
      </c>
      <c r="C170" s="44">
        <v>1</v>
      </c>
      <c r="D170" s="45"/>
    </row>
    <row r="171" spans="1:4" ht="30" customHeight="1" thickBot="1" x14ac:dyDescent="0.3">
      <c r="A171" s="7" t="s">
        <v>243</v>
      </c>
      <c r="B171" s="9" t="s">
        <v>421</v>
      </c>
      <c r="C171" s="37"/>
      <c r="D171" s="49"/>
    </row>
    <row r="172" spans="1:4" ht="30" customHeight="1" thickBot="1" x14ac:dyDescent="0.3">
      <c r="A172" s="84" t="s">
        <v>5</v>
      </c>
      <c r="B172" s="85" t="s">
        <v>422</v>
      </c>
      <c r="C172" s="50">
        <v>1</v>
      </c>
      <c r="D172" s="51"/>
    </row>
    <row r="173" spans="1:4" ht="30" customHeight="1" thickBot="1" x14ac:dyDescent="0.3">
      <c r="A173" s="87" t="s">
        <v>174</v>
      </c>
      <c r="B173" s="88" t="s">
        <v>423</v>
      </c>
      <c r="C173" s="147"/>
      <c r="D173" s="148"/>
    </row>
    <row r="174" spans="1:4" ht="30" customHeight="1" thickBot="1" x14ac:dyDescent="0.3">
      <c r="A174" s="84" t="s">
        <v>5</v>
      </c>
      <c r="B174" s="4" t="s">
        <v>424</v>
      </c>
      <c r="C174" s="44">
        <v>1</v>
      </c>
      <c r="D174" s="45"/>
    </row>
    <row r="175" spans="1:4" ht="30" customHeight="1" thickBot="1" x14ac:dyDescent="0.3">
      <c r="A175" s="84" t="s">
        <v>7</v>
      </c>
      <c r="B175" s="4" t="s">
        <v>425</v>
      </c>
      <c r="C175" s="44">
        <v>1</v>
      </c>
      <c r="D175" s="45"/>
    </row>
    <row r="176" spans="1:4" ht="30" customHeight="1" thickBot="1" x14ac:dyDescent="0.3">
      <c r="A176" s="84" t="s">
        <v>9</v>
      </c>
      <c r="B176" s="4" t="s">
        <v>426</v>
      </c>
      <c r="C176" s="44">
        <v>1</v>
      </c>
      <c r="D176" s="45"/>
    </row>
    <row r="177" spans="1:4" ht="30" customHeight="1" thickBot="1" x14ac:dyDescent="0.3">
      <c r="A177" s="84" t="s">
        <v>21</v>
      </c>
      <c r="B177" s="4" t="s">
        <v>427</v>
      </c>
      <c r="C177" s="50">
        <v>1</v>
      </c>
      <c r="D177" s="51"/>
    </row>
  </sheetData>
  <sheetProtection password="EAE8" sheet="1" objects="1" scenarios="1"/>
  <pageMargins left="0.511811024" right="0.511811024" top="0.78740157499999996" bottom="0.78740157499999996" header="0.31496062000000002" footer="0.31496062000000002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7</vt:i4>
      </vt:variant>
      <vt:variant>
        <vt:lpstr>Intervalos nomeados</vt:lpstr>
      </vt:variant>
      <vt:variant>
        <vt:i4>1</vt:i4>
      </vt:variant>
    </vt:vector>
  </HeadingPairs>
  <TitlesOfParts>
    <vt:vector size="8" baseType="lpstr">
      <vt:lpstr> Apresentação</vt:lpstr>
      <vt:lpstr>Questionário</vt:lpstr>
      <vt:lpstr>Planilha de programa</vt:lpstr>
      <vt:lpstr>Resultados gráficos</vt:lpstr>
      <vt:lpstr>Matriz de gestão Governo</vt:lpstr>
      <vt:lpstr>Matriz de gestão produtor</vt:lpstr>
      <vt:lpstr>Respostas corretas</vt:lpstr>
      <vt:lpstr>' Apresentação'!_Toc467332249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Alejandra Diaz</dc:creator>
  <cp:lastModifiedBy>Luciano</cp:lastModifiedBy>
  <cp:lastPrinted>2016-11-22T12:23:12Z</cp:lastPrinted>
  <dcterms:created xsi:type="dcterms:W3CDTF">2016-06-23T02:15:21Z</dcterms:created>
  <dcterms:modified xsi:type="dcterms:W3CDTF">2018-02-06T13:05:53Z</dcterms:modified>
</cp:coreProperties>
</file>