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30" activeTab="3"/>
  </bookViews>
  <sheets>
    <sheet name="Introduction" sheetId="8" r:id="rId1"/>
    <sheet name="Questionnaire" sheetId="4" r:id="rId2"/>
    <sheet name="Planilha de programa" sheetId="2" state="hidden" r:id="rId3"/>
    <sheet name="Results displayed in graphics" sheetId="3" r:id="rId4"/>
    <sheet name="Management matrix - government" sheetId="6" r:id="rId5"/>
    <sheet name="Management matrix - producers" sheetId="7" r:id="rId6"/>
    <sheet name="Questionnaire - Correct answers" sheetId="5" r:id="rId7"/>
  </sheets>
  <definedNames>
    <definedName name="_Toc467332249" localSheetId="0">Introduction!$A$4</definedName>
  </definedNames>
  <calcPr calcId="145621"/>
</workbook>
</file>

<file path=xl/calcChain.xml><?xml version="1.0" encoding="utf-8"?>
<calcChain xmlns="http://schemas.openxmlformats.org/spreadsheetml/2006/main">
  <c r="P7" i="3" l="1"/>
  <c r="F92" i="2" l="1"/>
  <c r="E92" i="2"/>
  <c r="D92" i="2"/>
  <c r="C92" i="2"/>
  <c r="D5" i="3"/>
  <c r="E5" i="3"/>
  <c r="F5" i="3"/>
  <c r="F6" i="3"/>
  <c r="C8" i="3"/>
  <c r="D8" i="3"/>
  <c r="D10" i="3"/>
  <c r="E10" i="3"/>
  <c r="F10" i="3"/>
  <c r="D12" i="3"/>
  <c r="E12" i="3"/>
  <c r="D13" i="3"/>
  <c r="E13" i="3"/>
  <c r="F15" i="3"/>
  <c r="D16" i="3"/>
  <c r="E16" i="3"/>
  <c r="E17" i="3"/>
  <c r="D21" i="3"/>
  <c r="E21" i="3"/>
  <c r="D22" i="3"/>
  <c r="E22" i="3"/>
  <c r="D25" i="3"/>
  <c r="F25" i="3"/>
  <c r="E29" i="3"/>
  <c r="E32" i="3"/>
  <c r="F33" i="3"/>
  <c r="D36" i="3"/>
  <c r="F36" i="3"/>
  <c r="C38" i="3"/>
  <c r="C39" i="3"/>
  <c r="C42" i="3"/>
  <c r="D42" i="3"/>
  <c r="E45" i="3"/>
  <c r="F45" i="3"/>
  <c r="F90" i="2" l="1"/>
  <c r="F28" i="3" s="1"/>
  <c r="D42" i="2"/>
  <c r="E42" i="2"/>
  <c r="C43" i="2"/>
  <c r="F43" i="2"/>
  <c r="C41" i="2"/>
  <c r="C40" i="2" s="1"/>
  <c r="C15" i="3" s="1"/>
  <c r="D171" i="2"/>
  <c r="D170" i="2" s="1"/>
  <c r="D26" i="2"/>
  <c r="D25" i="2"/>
  <c r="F5" i="2"/>
  <c r="E109" i="2"/>
  <c r="E110" i="2"/>
  <c r="E111" i="2"/>
  <c r="F109" i="2"/>
  <c r="F110" i="2"/>
  <c r="F111" i="2"/>
  <c r="C111" i="2"/>
  <c r="E26" i="2"/>
  <c r="E25" i="2"/>
  <c r="C103" i="2"/>
  <c r="C101" i="2"/>
  <c r="C100" i="2"/>
  <c r="F171" i="2"/>
  <c r="F170" i="2" s="1"/>
  <c r="E171" i="2"/>
  <c r="E170" i="2"/>
  <c r="C171" i="2"/>
  <c r="C170" i="2" s="1"/>
  <c r="F164" i="2"/>
  <c r="F165" i="2"/>
  <c r="F166" i="2"/>
  <c r="F163" i="2"/>
  <c r="E164" i="2"/>
  <c r="E165" i="2"/>
  <c r="E166" i="2"/>
  <c r="E163" i="2"/>
  <c r="F175" i="2"/>
  <c r="F176" i="2"/>
  <c r="F174" i="2"/>
  <c r="E175" i="2"/>
  <c r="E174" i="2"/>
  <c r="D175" i="2"/>
  <c r="D176" i="2"/>
  <c r="D177" i="2"/>
  <c r="D174" i="2"/>
  <c r="C174" i="2"/>
  <c r="C173" i="2" s="1"/>
  <c r="C48" i="3" s="1"/>
  <c r="C47" i="3" s="1"/>
  <c r="D169" i="2"/>
  <c r="D168" i="2" s="1"/>
  <c r="D45" i="3" s="1"/>
  <c r="C169" i="2"/>
  <c r="C168" i="2" s="1"/>
  <c r="C45" i="3" s="1"/>
  <c r="F156" i="2"/>
  <c r="F155" i="2" s="1"/>
  <c r="F40" i="3" s="1"/>
  <c r="E158" i="2"/>
  <c r="E159" i="2"/>
  <c r="E160" i="2"/>
  <c r="E157" i="2"/>
  <c r="D157" i="2"/>
  <c r="D158" i="2"/>
  <c r="D156" i="2"/>
  <c r="C160" i="2"/>
  <c r="C156" i="2"/>
  <c r="F151" i="2"/>
  <c r="F152" i="2"/>
  <c r="F153" i="2"/>
  <c r="F154" i="2"/>
  <c r="F150" i="2"/>
  <c r="F148" i="2" s="1"/>
  <c r="F39" i="3" s="1"/>
  <c r="E150" i="2"/>
  <c r="E149" i="2"/>
  <c r="D150" i="2"/>
  <c r="D151" i="2"/>
  <c r="D152" i="2"/>
  <c r="D153" i="2"/>
  <c r="D154" i="2"/>
  <c r="D149" i="2"/>
  <c r="F147" i="2"/>
  <c r="F145" i="2" s="1"/>
  <c r="F38" i="3" s="1"/>
  <c r="E147" i="2"/>
  <c r="E146" i="2"/>
  <c r="D147" i="2"/>
  <c r="D145" i="2" s="1"/>
  <c r="D38" i="3" s="1"/>
  <c r="E143" i="2"/>
  <c r="E142" i="2" s="1"/>
  <c r="E36" i="3" s="1"/>
  <c r="E35" i="3" s="1"/>
  <c r="C143" i="2"/>
  <c r="C142" i="2" s="1"/>
  <c r="C36" i="3" s="1"/>
  <c r="F138" i="2"/>
  <c r="F139" i="2"/>
  <c r="F137" i="2"/>
  <c r="E136" i="2"/>
  <c r="E137" i="2"/>
  <c r="E138" i="2"/>
  <c r="E139" i="2"/>
  <c r="E140" i="2"/>
  <c r="E135" i="2"/>
  <c r="E134" i="2" s="1"/>
  <c r="E34" i="3" s="1"/>
  <c r="D137" i="2"/>
  <c r="D138" i="2"/>
  <c r="D139" i="2"/>
  <c r="D140" i="2"/>
  <c r="D136" i="2"/>
  <c r="C136" i="2"/>
  <c r="C137" i="2"/>
  <c r="C138" i="2"/>
  <c r="C139" i="2"/>
  <c r="C135" i="2"/>
  <c r="E133" i="2"/>
  <c r="E132" i="2"/>
  <c r="D133" i="2"/>
  <c r="D132" i="2"/>
  <c r="E128" i="2"/>
  <c r="D128" i="2"/>
  <c r="D127" i="2"/>
  <c r="D126" i="2"/>
  <c r="C129" i="2"/>
  <c r="C130" i="2"/>
  <c r="C131" i="2"/>
  <c r="C132" i="2"/>
  <c r="C133" i="2"/>
  <c r="C128" i="2"/>
  <c r="C126" i="2"/>
  <c r="C127" i="2"/>
  <c r="C125" i="2"/>
  <c r="D123" i="2"/>
  <c r="D122" i="2" s="1"/>
  <c r="D32" i="3" s="1"/>
  <c r="F123" i="2"/>
  <c r="F122" i="2" s="1"/>
  <c r="F32" i="3" s="1"/>
  <c r="C123" i="2"/>
  <c r="C122" i="2"/>
  <c r="C32" i="3" s="1"/>
  <c r="F121" i="2"/>
  <c r="F120" i="2"/>
  <c r="F114" i="2"/>
  <c r="F115" i="2"/>
  <c r="F116" i="2"/>
  <c r="F117" i="2"/>
  <c r="F113" i="2"/>
  <c r="E118" i="2"/>
  <c r="E112" i="2" s="1"/>
  <c r="E31" i="3" s="1"/>
  <c r="D121" i="2"/>
  <c r="D120" i="2"/>
  <c r="D114" i="2"/>
  <c r="D115" i="2"/>
  <c r="D116" i="2"/>
  <c r="D117" i="2"/>
  <c r="D118" i="2"/>
  <c r="D113" i="2"/>
  <c r="C119" i="2"/>
  <c r="C118" i="2"/>
  <c r="F108" i="2"/>
  <c r="E108" i="2"/>
  <c r="D109" i="2"/>
  <c r="D110" i="2"/>
  <c r="D111" i="2"/>
  <c r="D108" i="2"/>
  <c r="D107" i="2"/>
  <c r="C107" i="2"/>
  <c r="C108" i="2"/>
  <c r="C109" i="2"/>
  <c r="C110" i="2"/>
  <c r="C106" i="2"/>
  <c r="F95" i="2"/>
  <c r="F96" i="2"/>
  <c r="F94" i="2"/>
  <c r="D102" i="2"/>
  <c r="C102" i="2"/>
  <c r="D98" i="2"/>
  <c r="D99" i="2"/>
  <c r="D97" i="2"/>
  <c r="C97" i="2"/>
  <c r="C98" i="2"/>
  <c r="C99" i="2"/>
  <c r="C104" i="2"/>
  <c r="D91" i="2"/>
  <c r="D90" i="2" s="1"/>
  <c r="D28" i="3" s="1"/>
  <c r="E91" i="2"/>
  <c r="C91" i="2"/>
  <c r="C90" i="2" s="1"/>
  <c r="C28" i="3" s="1"/>
  <c r="F83" i="2"/>
  <c r="F84" i="2"/>
  <c r="F85" i="2"/>
  <c r="F86" i="2"/>
  <c r="F82" i="2"/>
  <c r="E89" i="2"/>
  <c r="E88" i="2"/>
  <c r="E86" i="2"/>
  <c r="E85" i="2"/>
  <c r="D87" i="2"/>
  <c r="D81" i="2" s="1"/>
  <c r="D27" i="3" s="1"/>
  <c r="C84" i="2"/>
  <c r="C86" i="2"/>
  <c r="C87" i="2"/>
  <c r="C88" i="2"/>
  <c r="C89" i="2"/>
  <c r="C82" i="2"/>
  <c r="E77" i="2"/>
  <c r="E76" i="2"/>
  <c r="E75" i="2" s="1"/>
  <c r="E25" i="3" s="1"/>
  <c r="C77" i="2"/>
  <c r="C78" i="2"/>
  <c r="C79" i="2"/>
  <c r="C76" i="2"/>
  <c r="E67" i="2"/>
  <c r="E68" i="2"/>
  <c r="F67" i="2"/>
  <c r="F68" i="2"/>
  <c r="F65" i="2"/>
  <c r="E66" i="2"/>
  <c r="E64" i="2" s="1"/>
  <c r="E24" i="3" s="1"/>
  <c r="F66" i="2"/>
  <c r="D66" i="2"/>
  <c r="C68" i="2"/>
  <c r="D67" i="2"/>
  <c r="D68" i="2"/>
  <c r="D65" i="2"/>
  <c r="D64" i="2" s="1"/>
  <c r="D24" i="3" s="1"/>
  <c r="C65" i="2"/>
  <c r="C64" i="2" s="1"/>
  <c r="C24" i="3" s="1"/>
  <c r="F62" i="2"/>
  <c r="F61" i="2"/>
  <c r="D61" i="2"/>
  <c r="E61" i="2"/>
  <c r="E62" i="2"/>
  <c r="D63" i="2"/>
  <c r="E63" i="2"/>
  <c r="E60" i="2"/>
  <c r="D60" i="2"/>
  <c r="C63" i="2"/>
  <c r="C59" i="2" s="1"/>
  <c r="C23" i="3" s="1"/>
  <c r="F71" i="2"/>
  <c r="F70" i="2"/>
  <c r="C72" i="2"/>
  <c r="C73" i="2"/>
  <c r="C74" i="2"/>
  <c r="C71" i="2"/>
  <c r="C70" i="2"/>
  <c r="C56" i="2"/>
  <c r="C57" i="2"/>
  <c r="C58" i="2"/>
  <c r="F57" i="2"/>
  <c r="F58" i="2"/>
  <c r="F56" i="2"/>
  <c r="D53" i="2"/>
  <c r="D52" i="2" s="1"/>
  <c r="E53" i="2"/>
  <c r="E52" i="2" s="1"/>
  <c r="F53" i="2"/>
  <c r="F52" i="2" s="1"/>
  <c r="C53" i="2"/>
  <c r="F48" i="2"/>
  <c r="F47" i="2" s="1"/>
  <c r="E49" i="2"/>
  <c r="E50" i="2"/>
  <c r="E51" i="2"/>
  <c r="E48" i="2"/>
  <c r="D51" i="2"/>
  <c r="D50" i="2"/>
  <c r="C49" i="2"/>
  <c r="C48" i="2"/>
  <c r="C47" i="2" s="1"/>
  <c r="F46" i="2"/>
  <c r="F45" i="2" s="1"/>
  <c r="F17" i="3" s="1"/>
  <c r="D46" i="2"/>
  <c r="D45" i="2" s="1"/>
  <c r="D17" i="3" s="1"/>
  <c r="C46" i="2"/>
  <c r="F44" i="2"/>
  <c r="F42" i="2" s="1"/>
  <c r="F16" i="3" s="1"/>
  <c r="C44" i="2"/>
  <c r="D41" i="2"/>
  <c r="D40" i="2" s="1"/>
  <c r="D15" i="3" s="1"/>
  <c r="E41" i="2"/>
  <c r="E40" i="2" s="1"/>
  <c r="E15" i="3" s="1"/>
  <c r="F38" i="2"/>
  <c r="F36" i="2" s="1"/>
  <c r="F13" i="3" s="1"/>
  <c r="C38" i="2"/>
  <c r="C37" i="2"/>
  <c r="F35" i="2"/>
  <c r="F34" i="2"/>
  <c r="F27" i="2" s="1"/>
  <c r="F12" i="3" s="1"/>
  <c r="C34" i="2"/>
  <c r="C35" i="2"/>
  <c r="C33" i="2"/>
  <c r="C31" i="2"/>
  <c r="C32" i="2"/>
  <c r="C30" i="2"/>
  <c r="C29" i="2"/>
  <c r="C28" i="2"/>
  <c r="F24" i="2"/>
  <c r="F19" i="2"/>
  <c r="F20" i="2"/>
  <c r="F21" i="2"/>
  <c r="F22" i="2"/>
  <c r="F18" i="2"/>
  <c r="C26" i="2"/>
  <c r="C19" i="2"/>
  <c r="C20" i="2"/>
  <c r="C21" i="2"/>
  <c r="C22" i="2"/>
  <c r="C23" i="2"/>
  <c r="C24" i="2"/>
  <c r="C25" i="2"/>
  <c r="C18" i="2"/>
  <c r="C16" i="2"/>
  <c r="C15" i="2" s="1"/>
  <c r="C10" i="3" s="1"/>
  <c r="F13" i="2"/>
  <c r="F12" i="2" s="1"/>
  <c r="F8" i="3" s="1"/>
  <c r="F7" i="3" s="1"/>
  <c r="E13" i="2"/>
  <c r="E12" i="2" s="1"/>
  <c r="E8" i="3" s="1"/>
  <c r="D10" i="2"/>
  <c r="E10" i="2"/>
  <c r="C10" i="2"/>
  <c r="C9" i="2" s="1"/>
  <c r="C6" i="3" s="1"/>
  <c r="C7" i="2"/>
  <c r="C6" i="2"/>
  <c r="C8" i="2"/>
  <c r="D162" i="2"/>
  <c r="C162" i="2"/>
  <c r="E168" i="2"/>
  <c r="F168" i="2"/>
  <c r="C148" i="2"/>
  <c r="C145" i="2"/>
  <c r="D142" i="2"/>
  <c r="F142" i="2"/>
  <c r="F124" i="2"/>
  <c r="E122" i="2"/>
  <c r="E93" i="2"/>
  <c r="C155" i="2"/>
  <c r="C40" i="3" s="1"/>
  <c r="E90" i="2"/>
  <c r="E28" i="3" s="1"/>
  <c r="D75" i="2"/>
  <c r="F75" i="2"/>
  <c r="D69" i="2"/>
  <c r="E69" i="2"/>
  <c r="D55" i="2"/>
  <c r="E55" i="2"/>
  <c r="C52" i="2"/>
  <c r="E45" i="2"/>
  <c r="C45" i="2"/>
  <c r="C17" i="3" s="1"/>
  <c r="G17" i="3" s="1"/>
  <c r="F40" i="2"/>
  <c r="D36" i="2"/>
  <c r="E36" i="2"/>
  <c r="D27" i="2"/>
  <c r="E27" i="2"/>
  <c r="D12" i="2"/>
  <c r="C12" i="2"/>
  <c r="D9" i="2"/>
  <c r="D6" i="3" s="1"/>
  <c r="D4" i="3" s="1"/>
  <c r="E9" i="2"/>
  <c r="E6" i="3" s="1"/>
  <c r="E4" i="3" s="1"/>
  <c r="F9" i="2"/>
  <c r="D5" i="2"/>
  <c r="E5" i="2"/>
  <c r="F59" i="2" l="1"/>
  <c r="F23" i="3" s="1"/>
  <c r="G32" i="3"/>
  <c r="C36" i="2"/>
  <c r="C13" i="3" s="1"/>
  <c r="C112" i="2"/>
  <c r="C31" i="3" s="1"/>
  <c r="G31" i="3" s="1"/>
  <c r="F37" i="3"/>
  <c r="F44" i="3"/>
  <c r="F43" i="3" s="1"/>
  <c r="F46" i="3"/>
  <c r="F14" i="3"/>
  <c r="G6" i="3"/>
  <c r="F55" i="2"/>
  <c r="F21" i="3" s="1"/>
  <c r="D93" i="2"/>
  <c r="D29" i="3" s="1"/>
  <c r="D26" i="3" s="1"/>
  <c r="C19" i="3"/>
  <c r="C18" i="3"/>
  <c r="E44" i="3"/>
  <c r="E43" i="3" s="1"/>
  <c r="E46" i="3"/>
  <c r="G8" i="3"/>
  <c r="E7" i="3"/>
  <c r="C17" i="2"/>
  <c r="C11" i="3" s="1"/>
  <c r="D47" i="2"/>
  <c r="G23" i="3"/>
  <c r="C124" i="2"/>
  <c r="C33" i="3" s="1"/>
  <c r="E148" i="2"/>
  <c r="E39" i="3" s="1"/>
  <c r="G45" i="3"/>
  <c r="E173" i="2"/>
  <c r="E48" i="3" s="1"/>
  <c r="E47" i="3" s="1"/>
  <c r="D17" i="2"/>
  <c r="D11" i="3" s="1"/>
  <c r="D9" i="3" s="1"/>
  <c r="C37" i="3"/>
  <c r="D44" i="3"/>
  <c r="D43" i="3" s="1"/>
  <c r="D46" i="3"/>
  <c r="G15" i="3"/>
  <c r="D59" i="2"/>
  <c r="D23" i="3" s="1"/>
  <c r="D20" i="3" s="1"/>
  <c r="G10" i="3"/>
  <c r="G47" i="3"/>
  <c r="C35" i="3"/>
  <c r="G36" i="3"/>
  <c r="G13" i="3"/>
  <c r="F19" i="3"/>
  <c r="F18" i="3"/>
  <c r="E155" i="2"/>
  <c r="E40" i="3" s="1"/>
  <c r="C46" i="3"/>
  <c r="G46" i="3" s="1"/>
  <c r="C44" i="3"/>
  <c r="G28" i="3"/>
  <c r="D124" i="2"/>
  <c r="D33" i="3" s="1"/>
  <c r="F64" i="2"/>
  <c r="F24" i="3" s="1"/>
  <c r="G24" i="3" s="1"/>
  <c r="F81" i="2"/>
  <c r="F27" i="3" s="1"/>
  <c r="C93" i="2"/>
  <c r="C29" i="3" s="1"/>
  <c r="F173" i="2"/>
  <c r="F48" i="3" s="1"/>
  <c r="F47" i="3" s="1"/>
  <c r="E124" i="2"/>
  <c r="E33" i="3" s="1"/>
  <c r="F112" i="2"/>
  <c r="F31" i="3" s="1"/>
  <c r="D134" i="2"/>
  <c r="D34" i="3" s="1"/>
  <c r="F17" i="2"/>
  <c r="F11" i="3" s="1"/>
  <c r="F9" i="3" s="1"/>
  <c r="C134" i="2"/>
  <c r="C34" i="3" s="1"/>
  <c r="G34" i="3" s="1"/>
  <c r="C55" i="2"/>
  <c r="C21" i="3" s="1"/>
  <c r="C75" i="2"/>
  <c r="C25" i="3" s="1"/>
  <c r="G25" i="3" s="1"/>
  <c r="C81" i="2"/>
  <c r="C27" i="3" s="1"/>
  <c r="F105" i="2"/>
  <c r="F30" i="3" s="1"/>
  <c r="D112" i="2"/>
  <c r="D31" i="3" s="1"/>
  <c r="D173" i="2"/>
  <c r="D48" i="3" s="1"/>
  <c r="D47" i="3" s="1"/>
  <c r="E17" i="2"/>
  <c r="E11" i="3" s="1"/>
  <c r="E9" i="3" s="1"/>
  <c r="F134" i="2"/>
  <c r="F34" i="3" s="1"/>
  <c r="E145" i="2"/>
  <c r="E38" i="3" s="1"/>
  <c r="G38" i="3" s="1"/>
  <c r="D148" i="2"/>
  <c r="D39" i="3" s="1"/>
  <c r="D155" i="2"/>
  <c r="D40" i="3" s="1"/>
  <c r="D37" i="3" s="1"/>
  <c r="C27" i="2"/>
  <c r="C12" i="3" s="1"/>
  <c r="G12" i="3" s="1"/>
  <c r="C69" i="2"/>
  <c r="C22" i="3" s="1"/>
  <c r="E47" i="2"/>
  <c r="E81" i="2"/>
  <c r="E27" i="3" s="1"/>
  <c r="E26" i="3" s="1"/>
  <c r="F93" i="2"/>
  <c r="F29" i="3" s="1"/>
  <c r="D105" i="2"/>
  <c r="D30" i="3" s="1"/>
  <c r="E162" i="2"/>
  <c r="E42" i="3" s="1"/>
  <c r="F162" i="2"/>
  <c r="F42" i="3" s="1"/>
  <c r="F41" i="3" s="1"/>
  <c r="E105" i="2"/>
  <c r="E30" i="3" s="1"/>
  <c r="F69" i="2"/>
  <c r="F22" i="3" s="1"/>
  <c r="E59" i="2"/>
  <c r="E23" i="3" s="1"/>
  <c r="E20" i="3" s="1"/>
  <c r="C105" i="2"/>
  <c r="C30" i="3" s="1"/>
  <c r="C42" i="2"/>
  <c r="C16" i="3" s="1"/>
  <c r="C5" i="2"/>
  <c r="C5" i="3" s="1"/>
  <c r="C26" i="3" l="1"/>
  <c r="G26" i="3" s="1"/>
  <c r="G40" i="3"/>
  <c r="G21" i="3"/>
  <c r="F26" i="3"/>
  <c r="C43" i="3"/>
  <c r="G43" i="3" s="1"/>
  <c r="G44" i="3"/>
  <c r="G27" i="3"/>
  <c r="E37" i="3"/>
  <c r="G37" i="3" s="1"/>
  <c r="F20" i="3"/>
  <c r="G42" i="3"/>
  <c r="E41" i="3"/>
  <c r="G39" i="3"/>
  <c r="G29" i="3"/>
  <c r="G33" i="3"/>
  <c r="F35" i="3"/>
  <c r="D35" i="3"/>
  <c r="G30" i="3"/>
  <c r="E19" i="3"/>
  <c r="E18" i="3"/>
  <c r="E14" i="3" s="1"/>
  <c r="E49" i="3" s="1"/>
  <c r="C9" i="3"/>
  <c r="G9" i="3" s="1"/>
  <c r="G11" i="3"/>
  <c r="C14" i="3"/>
  <c r="G16" i="3"/>
  <c r="D19" i="3"/>
  <c r="G19" i="3" s="1"/>
  <c r="D18" i="3"/>
  <c r="D14" i="3" s="1"/>
  <c r="C20" i="3"/>
  <c r="G20" i="3" s="1"/>
  <c r="G22" i="3"/>
  <c r="D7" i="3"/>
  <c r="C7" i="3"/>
  <c r="G5" i="3"/>
  <c r="C4" i="3"/>
  <c r="G35" i="3" l="1"/>
  <c r="D41" i="3"/>
  <c r="D49" i="3" s="1"/>
  <c r="C41" i="3"/>
  <c r="G18" i="3"/>
  <c r="G7" i="3"/>
  <c r="G14" i="3"/>
  <c r="F4" i="3"/>
  <c r="F49" i="3" s="1"/>
  <c r="G41" i="3" l="1"/>
  <c r="C49" i="3"/>
  <c r="G49" i="3" s="1"/>
  <c r="G4" i="3"/>
  <c r="P4" i="3" l="1"/>
</calcChain>
</file>

<file path=xl/sharedStrings.xml><?xml version="1.0" encoding="utf-8"?>
<sst xmlns="http://schemas.openxmlformats.org/spreadsheetml/2006/main" count="1211" uniqueCount="491">
  <si>
    <t>Detalhamento do chek list</t>
  </si>
  <si>
    <t>1.</t>
  </si>
  <si>
    <t>Historial y manejo de la finca</t>
  </si>
  <si>
    <t>1.1</t>
  </si>
  <si>
    <t>a)</t>
  </si>
  <si>
    <t>El productor tiene capacidad de leer e de interpretar un mapa o croquis de la finca?</t>
  </si>
  <si>
    <t>b)</t>
  </si>
  <si>
    <r>
      <t>El productor dispone en este momento de un mapa o croquis que permita visualizar la finca;</t>
    </r>
    <r>
      <rPr>
        <sz val="11"/>
        <color theme="1"/>
        <rFont val="Palatino Linotype"/>
        <family val="1"/>
      </rPr>
      <t xml:space="preserve"> </t>
    </r>
    <r>
      <rPr>
        <sz val="11"/>
        <color theme="1"/>
        <rFont val="Calibri"/>
        <family val="2"/>
      </rPr>
      <t xml:space="preserve">áreas de producción, instalaciones, caminos, recursos hídricos, bosque, etc.? </t>
    </r>
  </si>
  <si>
    <t>c)</t>
  </si>
  <si>
    <t>1.2</t>
  </si>
  <si>
    <t>2.</t>
  </si>
  <si>
    <t xml:space="preserve">Material de propagación </t>
  </si>
  <si>
    <t>2.1</t>
  </si>
  <si>
    <t>3.</t>
  </si>
  <si>
    <t>Gestión del suelo y de otros sustratos</t>
  </si>
  <si>
    <t>3.1</t>
  </si>
  <si>
    <t>3.2</t>
  </si>
  <si>
    <t>¿Realiza de análisis de suelo en la finca?</t>
  </si>
  <si>
    <t>¿El productor sabe cómo tomar las muestras de suelo o cuenta con asesoría técnica para hacerlo?</t>
  </si>
  <si>
    <t>¿El productor sabe interpretar el resultado de un análisis de suelos, o cuenta con asesoría técnica para eso?</t>
  </si>
  <si>
    <t>d)</t>
  </si>
  <si>
    <t>¿El productor sigue las recomendaciones obtenidas de la interpretación del análisis del suelo?</t>
  </si>
  <si>
    <t>e)</t>
  </si>
  <si>
    <t>¿Las muestras de suelo son tomadas siempre de los mismos lugares?</t>
  </si>
  <si>
    <t>f)</t>
  </si>
  <si>
    <t>¿El productor mantiene documentación y registros de los resultados de los análisis del suelo y las prácticas de fertilización?</t>
  </si>
  <si>
    <t>g)</t>
  </si>
  <si>
    <t>¿El productor analiza la evolución de la aplicación de fertilizante en el suelo a través de los resultados de los análisis de suelo acumulados a lo largo de los años?</t>
  </si>
  <si>
    <t>h)</t>
  </si>
  <si>
    <t>¿Se utiliza estiércol tratado?</t>
  </si>
  <si>
    <t>i)</t>
  </si>
  <si>
    <t>¿Se utiliza residuos de alcantarilla?</t>
  </si>
  <si>
    <t>3.3</t>
  </si>
  <si>
    <t>¿El productor sabe identificar la erosión en los suelos de la finca?</t>
  </si>
  <si>
    <t>¿La propiedad cuenta con al menos pluviómetro que permita medir la lluvia?</t>
  </si>
  <si>
    <t>¿Existe erosión en los surcos de las áreas de cultivo después de lluvias de poca duración e intensidad (ejemplo: 5 mm/hora)?</t>
  </si>
  <si>
    <t>¿Después de lluvias de poca duración e intensidad (Ej.: 5mm/hora), observa acumulación de barro en los caminos de la propiedad?</t>
  </si>
  <si>
    <t>¿Después de una lluvia débil (Ej.: 5mm/hora) los ríos en la propiedad están turbios por presencia de tierra?</t>
  </si>
  <si>
    <t>¿El productor tiene conocimiento de técnicas de control de erosión?</t>
  </si>
  <si>
    <t>¿Implementa técnicas de control de erosión en la propiedad rural?</t>
  </si>
  <si>
    <t>¿Los caminos de la propiedad fueron diseñados para combatir la erosión?</t>
  </si>
  <si>
    <t>3.4</t>
  </si>
  <si>
    <t>Prácticas de cobertura de suelo</t>
  </si>
  <si>
    <t>El productor aplica prácticas de cobertura del suelo?</t>
  </si>
  <si>
    <t>Aplica un sistema de rotación de cultivos en la finca?</t>
  </si>
  <si>
    <t>4.</t>
  </si>
  <si>
    <t>Fertilización</t>
  </si>
  <si>
    <t>4.1</t>
  </si>
  <si>
    <t>4.2</t>
  </si>
  <si>
    <t>4.3</t>
  </si>
  <si>
    <t>4.4</t>
  </si>
  <si>
    <t>Utiliza estiércol de animales en la propiedad?</t>
  </si>
  <si>
    <t>El estiércol utilizado en la propiedad pasa por algún sistema de tratamiento que asegure la eliminación de patógenos?</t>
  </si>
  <si>
    <t>El productor cambia de ropa después de manejar animales o estiércol antes de entrar en contacto con el cultivo o los vegetales?</t>
  </si>
  <si>
    <t>El productor lava sus manos después del manejo con animales y estiércol antes de entrar en contacto con el cultivo o los vegetales?</t>
  </si>
  <si>
    <t>4.5</t>
  </si>
  <si>
    <t>Almacenamiento del fertilizante orgánico</t>
  </si>
  <si>
    <t>5.</t>
  </si>
  <si>
    <t>Gestión del agua</t>
  </si>
  <si>
    <t>5.1</t>
  </si>
  <si>
    <t>5.2</t>
  </si>
  <si>
    <t>¿La calidad de agua para riego utilizada en la propiedad ya ha sido analizada en un laboratorio autorizado (oficializado, acreditado)?</t>
  </si>
  <si>
    <t>¿El productor entiende la necesidad de utilizar solamente agua de buena calidad en los cultivos agrícolas?</t>
  </si>
  <si>
    <t>¿El productor sabe interpretar los resultados de un análisis de agua, o cuenta con asesoría técnica para eso?</t>
  </si>
  <si>
    <t>¿El agua para riego en la propiedad está dentro de los límites legales permitidos de calidad microbiológica y de metales pesados?</t>
  </si>
  <si>
    <t>¿Hay agua  suficiente para el consumo de las personas que trabajan en la finca?</t>
  </si>
  <si>
    <t>¿La calidad del agua para consumo utilizada en la propiedad es analizada periódicamente en un laboratorio autorizado (oficializado o acreditado)?</t>
  </si>
  <si>
    <t xml:space="preserve">¿El productor entiende la obligación de usar agua de calidad para consumo y empaque de producto en la propiedad </t>
  </si>
  <si>
    <t>¿El agua utilizada para el consumo y empaque de productos en la propiedad esta dentro de los límites permitidos de calidad microbiológica y de metales pesados?</t>
  </si>
  <si>
    <t>Almacenamiento del agua</t>
  </si>
  <si>
    <t>¿Existe suficiente agua para atender los cultivos en la propiedad durante todo el año?</t>
  </si>
  <si>
    <t>Hay reservas artificiales de agua para riego (reservorios, estanques, etc.) en la propiedad suficiente para los períodos secos?</t>
  </si>
  <si>
    <r>
      <t>·</t>
    </r>
    <r>
      <rPr>
        <sz val="7"/>
        <color theme="1"/>
        <rFont val="Times New Roman"/>
        <family val="1"/>
      </rPr>
      <t xml:space="preserve">    </t>
    </r>
    <r>
      <rPr>
        <sz val="11"/>
        <color theme="1"/>
        <rFont val="Calibri"/>
        <family val="2"/>
      </rPr>
      <t>En épocas de falta de agua para riego, el periodo es inferior a 5 días?</t>
    </r>
  </si>
  <si>
    <r>
      <t>·</t>
    </r>
    <r>
      <rPr>
        <sz val="7"/>
        <color theme="1"/>
        <rFont val="Times New Roman"/>
        <family val="1"/>
      </rPr>
      <t xml:space="preserve">    </t>
    </r>
    <r>
      <rPr>
        <sz val="11"/>
        <color theme="1"/>
        <rFont val="Calibri"/>
        <family val="2"/>
      </rPr>
      <t>En épocas de falta de agua para riego, el periodo es de 5 hasta 30 días?</t>
    </r>
  </si>
  <si>
    <r>
      <t>·</t>
    </r>
    <r>
      <rPr>
        <sz val="7"/>
        <color theme="1"/>
        <rFont val="Times New Roman"/>
        <family val="1"/>
      </rPr>
      <t xml:space="preserve">    </t>
    </r>
    <r>
      <rPr>
        <sz val="11"/>
        <color theme="1"/>
        <rFont val="Calibri"/>
        <family val="2"/>
      </rPr>
      <t>En épocas de falta de agua para riego, el periodo es superior a los 30 días?</t>
    </r>
  </si>
  <si>
    <t>5.4</t>
  </si>
  <si>
    <t>Las fuentes de agua en la propiedad son protegidas con alguna medida contra la contaminación externa?</t>
  </si>
  <si>
    <t>Los depósitos de estiércol en la propiedad son alejados de las fuentes de agua evitando el contacto directo e indirecto, por escorrentía</t>
  </si>
  <si>
    <t>Las márgenes alrededor de las fuentes de agua en la propiedad son protegidas por vegetación, con el objetivo de garantizar el volumen de agua?</t>
  </si>
  <si>
    <t xml:space="preserve">Las áreas alrededor de las fuentes y cursos de agua en la finca son protegidas   </t>
  </si>
  <si>
    <t>6.</t>
  </si>
  <si>
    <t>Protección de cultivos</t>
  </si>
  <si>
    <t>6.1</t>
  </si>
  <si>
    <t>El productor rural sabe reconocer las principales plagas y enfermedades que atacan sus actividades agrícolas?</t>
  </si>
  <si>
    <t>El productor sabe identificar los daños causados por las plagas en sus actividades?</t>
  </si>
  <si>
    <t>La propiedad utiliza como parámetro el daño económico para aplicar un tratamiento fitosanitario?</t>
  </si>
  <si>
    <t>El productor utiliza parámetros basados en seguridad cuarentenaria para realizar los procesos productivos?</t>
  </si>
  <si>
    <t>Son utilizados solamente plaguicidas autorizados y en las dosis recomendadas para el control de las plagas?</t>
  </si>
  <si>
    <t>Son utilizados los equipos de aplicación recomendados para el control fitosanitario de plagas y enfermedades?</t>
  </si>
  <si>
    <t>Se llevan registros referentes a la presencia de plagas en el cultivo, su nivel de daño, los plaguicidas y dosis utilizados?</t>
  </si>
  <si>
    <t>Cuando existen registros, estos son guardados al menos por 2 años?</t>
  </si>
  <si>
    <t>6.2</t>
  </si>
  <si>
    <t>¿El productor utiliza solamente productos indicados para los cultivos existentes en su propiedad?</t>
  </si>
  <si>
    <t>6.3</t>
  </si>
  <si>
    <t>¿El agua que es utilizada para preparar el caldo en la propiedad es limpia, sin o con pocos materiales de suspensión, sin olores o color?</t>
  </si>
  <si>
    <t>¿El productor sabe lo que es pH del agua?</t>
  </si>
  <si>
    <t>¿En la propiedad existe el hábito de verificar el pH del agua que será utilizada en pulverizaciones</t>
  </si>
  <si>
    <t>¿El caldo/mezcla es preparado siempre en el mismo lugar?</t>
  </si>
  <si>
    <t>¿El lugar donde se prepara el caldo/mezcla le permite la recolección de sobrantes?</t>
  </si>
  <si>
    <t>¿El lugar de preparación del caldo/mezcla cuenta con agua suficiente para su limpieza después del trabajo de manejo del plaguicida?</t>
  </si>
  <si>
    <t>¿La sobra de caldo/mezcla es descartada en ríos, riachuelos o lagos?</t>
  </si>
  <si>
    <t>¿El sobrante de caldo/mezcla es descartado en el suelo, en un lugar único?</t>
  </si>
  <si>
    <t>¿La propiedad dispone de un sistema de manejo de sobrante de plaguicidas construido según orientación técnica?</t>
  </si>
  <si>
    <t>¿El productor lava el equipo  después de la aplicación en un lugar fijo?</t>
  </si>
  <si>
    <t>¿El productor descarta el agua de lavado en el mismo destino donde ha colocado el sobrante del caldo/mezcla?</t>
  </si>
  <si>
    <t>6.4</t>
  </si>
  <si>
    <t>Calibración de equipos</t>
  </si>
  <si>
    <t>¿El productor rural guarda y comprende el manual técnico del equipo?</t>
  </si>
  <si>
    <t>¿El productor ha sido entrenado en manejo y calibración de equipo?</t>
  </si>
  <si>
    <t>¿El productor rural realiza siempre la calibración del equipo de aplicación antes de una aplicación?</t>
  </si>
  <si>
    <t>¿El productor rural realiza la calibración del equipo por lo menos una vez por mes?</t>
  </si>
  <si>
    <t>¿El productor rural realiza la calibración del equipo por lo menos una vez durante el cultivo (producción)</t>
  </si>
  <si>
    <t xml:space="preserve">¿El productor rural realizó la calibración del equipo por lo menos una vez desde su adquisición? </t>
  </si>
  <si>
    <t>6.5</t>
  </si>
  <si>
    <t>Equipos de protección</t>
  </si>
  <si>
    <t>¿El propietario y los trabajadores tienen el equipo completo de protección personal en su propiedad (botas, guantes, traje, sombrero de un material impermeable, anteojos y mascara de protección)?</t>
  </si>
  <si>
    <t>¿El productor sabe cómo utilizar todas las piezas del equipo de protección personal?</t>
  </si>
  <si>
    <t xml:space="preserve">¿El productor sabe identificar cual pieza del equipo de protección está relacionada con cada etapa del manejo del plaguicida? </t>
  </si>
  <si>
    <t>¿Los equipos de protección están íntegros, sin rasguños o partes faltantes?</t>
  </si>
  <si>
    <t>¿El productor siempre usa el equipo de protección personal durante el manejo con plaguicidas?</t>
  </si>
  <si>
    <t>¿Después de la aplicación la ropa utilizada y equipo de protección es lavado y secado separado de otra ropa o instrumentos?</t>
  </si>
  <si>
    <t>¿Después del periodo de duración del equipo de protección, las piezas son descartadas de la misma forma que los envases de plaguicidas?</t>
  </si>
  <si>
    <t>¿Los trabajadores son entrenados para el uso de esos equipos?</t>
  </si>
  <si>
    <t>¿Los trabajadores usan el equipo de protección personal?</t>
  </si>
  <si>
    <t>6.6</t>
  </si>
  <si>
    <t>Almacenamiento de plaguicidas</t>
  </si>
  <si>
    <t>6.7</t>
  </si>
  <si>
    <t>Gestión de envases vacíos de plaguicidas</t>
  </si>
  <si>
    <t>¿Los recipientes vacíos son lavados 3 veces, secas y perforadas, antes de ser enviadas a un centro de acopio para su destrucción final?</t>
  </si>
  <si>
    <t>¿Existe estructura de almacenamiento de recipientes vacíos en la propiedad?</t>
  </si>
  <si>
    <t>¿Los recipientes vacíos son recogidos limpios por el sistema de recolección aprobado por autoridad competente?</t>
  </si>
  <si>
    <t>¿Los recipientes vacíos de plaguicidas son reutilizados después de su lavado?</t>
  </si>
  <si>
    <t>¿Los recipientes vacíos de plaguicidas son quemados en la propiedad después de su uso?</t>
  </si>
  <si>
    <t>¿Los recipientes vacíos de plaguicidas son enterrados después de su uso?</t>
  </si>
  <si>
    <t>¿Los recipientes vacíos de plaguicidas son abandonados después de su uso?</t>
  </si>
  <si>
    <t>¿Los recipientes vacíos son recogidos sucias por el sistema de recolección de basura urbano o similar?</t>
  </si>
  <si>
    <t>¿Los recipientes vacíos son recogidos limpios por el sistema de recolección de basura urbano o similar?</t>
  </si>
  <si>
    <t>6.8</t>
  </si>
  <si>
    <t>Residuos de plaguicidas</t>
  </si>
  <si>
    <t>El productor rural entiende lo que es residuos de plaguicidas?</t>
  </si>
  <si>
    <t>El productor sabe identificar donde están especificados los plazos de carencia de los plaguicidas utilizados?</t>
  </si>
  <si>
    <t>El productor respeta los plazos de carencia indicados en la etiqueta  y panfleto de los plaguicidas</t>
  </si>
  <si>
    <t>El productor utiliza solamente productos indicados para los cultivos existentes en su propiedad?</t>
  </si>
  <si>
    <t>El productor respeta las dosis de los productos recomendados para los cultivos?</t>
  </si>
  <si>
    <t>El productor toma medidas de higiene después de realizar algún trabajo con plaguicidas o antes de entrar en contacto con los vegetales?</t>
  </si>
  <si>
    <t>7.</t>
  </si>
  <si>
    <t>Presencia de animales en la finca</t>
  </si>
  <si>
    <t>7.1</t>
  </si>
  <si>
    <t>8.</t>
  </si>
  <si>
    <t>Higiene y salud</t>
  </si>
  <si>
    <t>8.1</t>
  </si>
  <si>
    <t>8.2</t>
  </si>
  <si>
    <t>¿Los trabajadores cuentan con instalaciones para preservar y consumir sus alimentos.  (explicar porque preservar)’</t>
  </si>
  <si>
    <t>¿El agua consumida por los trabajadores es potable y atiende la legislación nacional?</t>
  </si>
  <si>
    <t>¿Hay planes o programas de control de prevención de enfermedades destinadas a los trabajadores de la finca?</t>
  </si>
  <si>
    <t>¿Los registros de ocurrencia de enfermedades son mantenidos a lo largo de los años?</t>
  </si>
  <si>
    <t>¿Existen programas de control de accidentes destinados a los trabajadores de la finca?</t>
  </si>
  <si>
    <t>¿Los registros de ocurrencia de accidentes son mantenidos a lo largo de los años?</t>
  </si>
  <si>
    <t>8.3</t>
  </si>
  <si>
    <t>¿Existen estructuras sanitarias disponibles y accesibles para los trabajadores de la finca?</t>
  </si>
  <si>
    <t>¿Las estructuras sanitarias cuentan con agua clorada para lavado de manos, jabón y toallas?</t>
  </si>
  <si>
    <t>¿Los trabajadores se lavan las manos después de usar el baño?</t>
  </si>
  <si>
    <t>¿Los trabajadores rurales, saben porque deben lavarse las manos?</t>
  </si>
  <si>
    <t>9.</t>
  </si>
  <si>
    <t>¿Los trabajadores de la propiedad reciben entrenamiento en buenas prácticas agrícolas e ambientales cuando ingresa a trabajar</t>
  </si>
  <si>
    <t>¿Después de la capacitación inicial, los trabajadores son capacitados periódicamente?</t>
  </si>
  <si>
    <t>¿Los trabajadores son evaluados para verificar la eficiencia de la capacitación?</t>
  </si>
  <si>
    <t>¿Existen registros de capacitación?</t>
  </si>
  <si>
    <t>10.</t>
  </si>
  <si>
    <t>¿El productor verifica  las condiciones del transporte antes de la carga de sus productos?</t>
  </si>
  <si>
    <t>¿Los vehículos se encuentran autorizados para el transporte de alimentos</t>
  </si>
  <si>
    <t>¿Durante el transporte es mantenido un sistema de registro de ocurrencias no esperadas (atrasos, quiebra de equipo, perdida de frio, etc)</t>
  </si>
  <si>
    <t>¿El transporte mantiene un registro de identificación de recibo de producto y su entrega)?</t>
  </si>
  <si>
    <t>11.</t>
  </si>
  <si>
    <t>Gestión de residuos y agentes contaminantes</t>
  </si>
  <si>
    <t>11.1</t>
  </si>
  <si>
    <t>Ordenamiento de espacio físico de la finca - Totais</t>
  </si>
  <si>
    <t>La finca dispone de un mapa de riesgos para peligros químicos, físicos e biológicos para la producción y las personas?</t>
  </si>
  <si>
    <t>Manejo del sitio de producción - totais</t>
  </si>
  <si>
    <t>Si acaso lo necessite, el propietario tiene condiciones de diseñar o ayudar a diseñar un mapa o croquis para el planeamiento de la propiedad?</t>
  </si>
  <si>
    <t>los materiales de propagación tienen certificación de Sanidad y calidad?</t>
  </si>
  <si>
    <t>Sanidad y calidad del material de propagación - totais</t>
  </si>
  <si>
    <t>Hay mapa de suelos disponible para la región?</t>
  </si>
  <si>
    <t>Mapas de suelos - (Indicador gobernamental) - Total</t>
  </si>
  <si>
    <t>Análisis de suelo - Total</t>
  </si>
  <si>
    <t>Control de erosión - Total</t>
  </si>
  <si>
    <t>Programa de fertilización - Total</t>
  </si>
  <si>
    <t>Hay depósito cubierto, sin contacto con el agua de lluvia para el almacenamiento de fertilizantes químicos</t>
  </si>
  <si>
    <t>Equipo utilizado en la fertilización - total</t>
  </si>
  <si>
    <t>Almacenamiento de fertilizantes - total</t>
  </si>
  <si>
    <t>Fertilizante orgánico - total</t>
  </si>
  <si>
    <t>Hay depósito cubierto, sin contacto con el agua de lluvia para el almacenamiento de fertilizantes orgánicos?</t>
  </si>
  <si>
    <t xml:space="preserve">a) </t>
  </si>
  <si>
    <t>Determinación de las necesidades de agua - Total</t>
  </si>
  <si>
    <t>Calidad del agua de riego - Total</t>
  </si>
  <si>
    <t>¿Hay algún sistema de control de agua libre instalado en la finca (pluviómetros, medición de caudal de los ríos o volúmenes disponibles en los reservorios, uso del agua urbana)?</t>
  </si>
  <si>
    <t>¿Hay algún sistema de control de uso de agua instalado em la finca ?</t>
  </si>
  <si>
    <t>El productor sabe cómo calcular las necesidades de agua de la finca o tiene asesoramiento técnico?</t>
  </si>
  <si>
    <t>5.3-a</t>
  </si>
  <si>
    <t>5.3-b</t>
  </si>
  <si>
    <t>Calidad del agua de consumo y para la limpieza - Total</t>
  </si>
  <si>
    <t>Uso de plaguicidas permitidos - Total</t>
  </si>
  <si>
    <t>Manejo integrado de plagas - Total</t>
  </si>
  <si>
    <t>Protección de fuentes de agua - Total</t>
  </si>
  <si>
    <t>Preparación de caldo y eliminación de sobrantes de plaguicidas - Total</t>
  </si>
  <si>
    <t>j)</t>
  </si>
  <si>
    <t>l)</t>
  </si>
  <si>
    <t>Segregación de animales en la zona de producción - Total</t>
  </si>
  <si>
    <t>Procedimientos de higiene - Total</t>
  </si>
  <si>
    <t>Eliminación de residuos sólidos - Total</t>
  </si>
  <si>
    <t>Estructuras sanitarias - Total</t>
  </si>
  <si>
    <t>Salud del trabajador - Total</t>
  </si>
  <si>
    <t>Reducción de desechos y el reciclaje de residuos - Total</t>
  </si>
  <si>
    <t>Transporte de productos cosechados - Total</t>
  </si>
  <si>
    <t>Capacitación - Total</t>
  </si>
  <si>
    <t>O lixo sólido (menos pesticidas) gerado na propriedade é recolhido por sistemas de coleta de lixo publicos ou privados?</t>
  </si>
  <si>
    <t>Los fertilizantes tienen certificación de calidad e inocuidad para metales pesados?</t>
  </si>
  <si>
    <t>Los equipos de fertilización san calibrados antes de las aplicaciones?</t>
  </si>
  <si>
    <t>c1)</t>
  </si>
  <si>
    <t>c2)</t>
  </si>
  <si>
    <t>c3)</t>
  </si>
  <si>
    <t>Existe algum plano de gestão ambiental na propriedade prevendo a redução de dejetos e a reciclagem de resíduos?</t>
  </si>
  <si>
    <t xml:space="preserve">Capacitación </t>
  </si>
  <si>
    <t>9.1</t>
  </si>
  <si>
    <t>10.1</t>
  </si>
  <si>
    <t xml:space="preserve">Transporte de productos cosechados </t>
  </si>
  <si>
    <t>Dimensões avaliadas</t>
  </si>
  <si>
    <t>1.1-a</t>
  </si>
  <si>
    <t>Programa de fertilización - total</t>
  </si>
  <si>
    <t>Los fertilizantes san aplicados según orientación de asesor técnico?</t>
  </si>
  <si>
    <t>5.2-a</t>
  </si>
  <si>
    <t>5.2-b</t>
  </si>
  <si>
    <t>5.3</t>
  </si>
  <si>
    <t>¿El productor cumple con los períodos de carencia establecidos de los productos aplicados?</t>
  </si>
  <si>
    <t>c4)</t>
  </si>
  <si>
    <t>¿Existe deposito destinado exclusivamente  al almacenamiento de plaguicidas en uso en la propiedad?</t>
  </si>
  <si>
    <t>Hay control de la contaminación por animales (recolección de heces) o separación física de los animales en los lugares de producción?</t>
  </si>
  <si>
    <t>Existe protocolo para la manipulación de vegetales establecido en la propiedad?</t>
  </si>
  <si>
    <t>Los trabajadores están entrenados y siguen el protocolo?</t>
  </si>
  <si>
    <t>Las estructuras residuales cuentan con fosa séptica o bien otro sistema de tratamiento técnicamente recomendado?</t>
  </si>
  <si>
    <t>10.2</t>
  </si>
  <si>
    <t>Calidad de Fertilizantes - Total</t>
  </si>
  <si>
    <t>Transportes - Total</t>
  </si>
  <si>
    <t>Capacitación de los trabajadores - Total</t>
  </si>
  <si>
    <t>5.2.A</t>
  </si>
  <si>
    <t>5.2.B</t>
  </si>
  <si>
    <t>Cumprimento</t>
  </si>
  <si>
    <t>Alejandra Díaz: alejandra.diaz@iica.int
Luciano Gebler: luciano.gebler@embrapa.br
Lucia Maia: lucia.maia@iica.int
Lourdes Medina: lourdes.medina@iica.int
Sacha Trelles: sacha.trelles@iica.int</t>
  </si>
  <si>
    <t>Total</t>
  </si>
  <si>
    <t>Analysis of the checklist used to verify the implementation of GAP on the farm</t>
  </si>
  <si>
    <t xml:space="preserve">If the producer is using a government or commercial GAP certification system, the evaluation should take into account the information gathered in the certifying entity’s questionnaires (if available), thus avoiding the need to generate additional questionnaires, make new visits or conduct further interviews. All you need to do is analyze the metadata. If no prior information is available, the data analyst can visit the farm to fill out the questionnaire with the producer or technician in charge. </t>
  </si>
  <si>
    <t>The questionnaire (checklist) may be completed with the producer in his/her office or home, or with the technician responsible for record-keeping on the farm. The user can fill out a printed copy of the questionnaire or type the data into an Excel® template once one has been created. 
The interviewer’s task is to note down or insert a value for both the positive answers (“yes”) and the negative answers (“no”). Positive answers are given a value of 1.0, while negative answers are simply recorded as 0.0 in the questionnaire/spreadsheet.
The system is programmed to group the answers under the following dimensions of impact: a) environmental; b) worker safety; c) food safety; and d) economic. When the answer is positive, at least one point (1) is generated related to at least one of the aforementioned aspects. The answer is shown in the spreadsheet in a Radar figure with four colored lines representing the different dimensions: green for environmental, blue for worker safety, red for food safety and orange for economic.
For more information, please contact the authors of the publication directly.</t>
  </si>
  <si>
    <t>INTRODUCTION:</t>
  </si>
  <si>
    <t>GUIDELINES:</t>
  </si>
  <si>
    <t xml:space="preserve">History and management of the farm </t>
  </si>
  <si>
    <t>Arrangement of the physical space of the farm</t>
  </si>
  <si>
    <r>
      <t>Does the producer have the capacity to read and interpret a map or sketch of the farm?</t>
    </r>
    <r>
      <rPr>
        <sz val="11"/>
        <color theme="1"/>
        <rFont val="Palatino Linotype"/>
        <family val="1"/>
      </rPr>
      <t xml:space="preserve"> </t>
    </r>
  </si>
  <si>
    <r>
      <t>Does the producer have at this time a map or sketch that enables him to visualize the farm: production areas, facilities, roads, water resources, forest, etc.?</t>
    </r>
    <r>
      <rPr>
        <sz val="11"/>
        <color theme="1"/>
        <rFont val="Palatino Linotype"/>
        <family val="1"/>
      </rPr>
      <t xml:space="preserve"> </t>
    </r>
  </si>
  <si>
    <r>
      <t>If the previous response is no, could the owner design or help to design a map or sketch of the farm that enables him to plan the use of the physical space?</t>
    </r>
    <r>
      <rPr>
        <sz val="11"/>
        <color theme="1"/>
        <rFont val="Palatino Linotype"/>
        <family val="1"/>
      </rPr>
      <t xml:space="preserve"> </t>
    </r>
  </si>
  <si>
    <t xml:space="preserve">Management of the production site </t>
  </si>
  <si>
    <t>Does the farm have a risk assessment that shows that the production site is suitable for production, and does it have a management plan to minimize the risks identified?</t>
  </si>
  <si>
    <t xml:space="preserve">Planting material </t>
  </si>
  <si>
    <t xml:space="preserve">Health and quality of the planting material </t>
  </si>
  <si>
    <t>Do the planting materials have health and quality certification?</t>
  </si>
  <si>
    <t xml:space="preserve">Management of the soil and other substrate </t>
  </si>
  <si>
    <t xml:space="preserve">Soil maps </t>
  </si>
  <si>
    <t>Does the producer have access to soil maps of the region?</t>
  </si>
  <si>
    <t>Analysis of soil and substrate</t>
  </si>
  <si>
    <t xml:space="preserve">Have soil analyses been conducted on the farm? </t>
  </si>
  <si>
    <t xml:space="preserve">Does the producer know how to collect soil samples or has the technical assistance to do so? </t>
  </si>
  <si>
    <t xml:space="preserve">Does the producer know how to interpret the results of a soil analysis or has the technical assistance to do so? </t>
  </si>
  <si>
    <t xml:space="preserve">Does the producer follow the recommendations that are derived from the interpretation of the soil analysis? </t>
  </si>
  <si>
    <t xml:space="preserve">Are the soil samples always collected in the same places? </t>
  </si>
  <si>
    <t xml:space="preserve">Does the producer keep documentation and records of the results of soil analyses and fertilization practices? </t>
  </si>
  <si>
    <t xml:space="preserve">Does the producer analyze the trends in fertilizer application on the soil based on the results of cumulative soil analyses over the years? </t>
  </si>
  <si>
    <t xml:space="preserve">Is treated dung used? </t>
  </si>
  <si>
    <t xml:space="preserve">Is sewerage waste used? </t>
  </si>
  <si>
    <t>Erosion control</t>
  </si>
  <si>
    <t>Does the producer know how to identify soil erosion on the farm?</t>
  </si>
  <si>
    <t xml:space="preserve">Does the property have at least one rain gauge that enables it to measure the quantity of rainfall? </t>
  </si>
  <si>
    <t xml:space="preserve">Is erosion observed in the furrows of the crop areas after short, light rainfall (ex. 5 mm/hour)? </t>
  </si>
  <si>
    <t xml:space="preserve">After short, light showers (eg. 5 mm/hour), is there an accumulation of clay on the roads of the property? </t>
  </si>
  <si>
    <t xml:space="preserve">After a light shower (eg. 5 mm/hour), are the rivers that run through the property turbid due to the presence of dirt? </t>
  </si>
  <si>
    <t xml:space="preserve">Does the producer have knowledge of erosion control techniques? </t>
  </si>
  <si>
    <t xml:space="preserve">Are erosion control techniques used on the property? </t>
  </si>
  <si>
    <t xml:space="preserve">Were the roads on the property designed to combat erosion? </t>
  </si>
  <si>
    <t>Soil coverage practices</t>
  </si>
  <si>
    <t xml:space="preserve">Does the producer apply soil coverage practices? </t>
  </si>
  <si>
    <t xml:space="preserve">Is a crop rotation system applied? </t>
  </si>
  <si>
    <t xml:space="preserve">Fertilization </t>
  </si>
  <si>
    <t>Quality of the fertilizers</t>
  </si>
  <si>
    <t>Do the fertilizers have quality assurance (does it include heavy metals)?</t>
  </si>
  <si>
    <t>Fertilization program</t>
  </si>
  <si>
    <t>Are the fertilizers applied following the indications of a technical `adviser`?</t>
  </si>
  <si>
    <t>Is the fertilization equipment calibrated before the applications?</t>
  </si>
  <si>
    <t xml:space="preserve">Fertilizer storage </t>
  </si>
  <si>
    <t>Is there a covered storage area, completely protected from rain, for storage of chemical fertilizers?</t>
  </si>
  <si>
    <t xml:space="preserve">Organic fertilizers and biofertilizers </t>
  </si>
  <si>
    <t>Is animal dung or biofertilizers used on the property in keeping with the provisions of the pertinent regulations?</t>
  </si>
  <si>
    <t>Does the dung used on the property undergo any type of treatment that ensures that pathogens are eliminated?</t>
  </si>
  <si>
    <t>Does the producer change clothes after handling animals or dung and before coming into contact with crops or vegetables?</t>
  </si>
  <si>
    <t>The producer washes the hands after having handled animals and dung and before coming into contact with crops or vegetables?</t>
  </si>
  <si>
    <t xml:space="preserve">Storage of organic fertilizer </t>
  </si>
  <si>
    <t>Does the property have a covered repository to store organic fertilizers to shield them from rain?</t>
  </si>
  <si>
    <t>Water management</t>
  </si>
  <si>
    <t xml:space="preserve">Determination of water needs </t>
  </si>
  <si>
    <t xml:space="preserve">Has any system for controlling free water been installed on the farm; e.g. a rain gauge, a system to measure the flow of the rivers or the volume of water available in the reservoirs, a system to determine the use of urban water, etc.? </t>
  </si>
  <si>
    <t xml:space="preserve">Is water use monitored on the farm? </t>
  </si>
  <si>
    <t xml:space="preserve">Does the producer know how to calculate the needs for water on the farm or have technical assistance to do so? </t>
  </si>
  <si>
    <t xml:space="preserve">Quality of the irrigation water </t>
  </si>
  <si>
    <t xml:space="preserve">Is the irrigation water used on the property been analyzed in an authorized laboratory (authorized or accredited) in order to determine its quality? </t>
  </si>
  <si>
    <t xml:space="preserve">Does the producer understand the need for using only good quality water on the agricultural crops? </t>
  </si>
  <si>
    <t xml:space="preserve">Does the producer know how to interpret the results of a water analysis or does he have technical assistance to this end? </t>
  </si>
  <si>
    <t xml:space="preserve">Is the irrigation water that is used on the property within the statutory limits permitted for microbiological quality and heavy metals? </t>
  </si>
  <si>
    <t>Quality of the water for drinking and cleaning</t>
  </si>
  <si>
    <t xml:space="preserve">Is there sufficient water for consumption by the people who work on the farm? </t>
  </si>
  <si>
    <t xml:space="preserve">Is the quality of the drinking water that is used on the property analyzed periodically in an authorized laboratory (official or accredited)? </t>
  </si>
  <si>
    <t xml:space="preserve">Does the producer understand the obligation to use quality water for human consumption and to pack the products on the property? </t>
  </si>
  <si>
    <t xml:space="preserve">The water that is used for consumption and packing of products in the property is within the limits permitted quality microbiological and of heavy metals? </t>
  </si>
  <si>
    <t>Water storage</t>
  </si>
  <si>
    <t xml:space="preserve">Is there sufficient water to irrigate the crops on the property throughout the year? </t>
  </si>
  <si>
    <t xml:space="preserve">Are there artificial water reserves for irrigation (reservoirs, tanks, etc.) on the property to meet the needs of the dry periods? </t>
  </si>
  <si>
    <t xml:space="preserve">·     During periods of lack of water for irrigation, is the period lower than 5 days? </t>
  </si>
  <si>
    <t xml:space="preserve">·     During periods of lack of water for irrigation, is the period between 5 and 30 days? </t>
  </si>
  <si>
    <t xml:space="preserve">·     During periods of lack of water for irrigation, is the period longer than 30 days? </t>
  </si>
  <si>
    <t>Protection of water sources</t>
  </si>
  <si>
    <t xml:space="preserve">Have measures been adopted to protect the water sources on the property against external contamination? </t>
  </si>
  <si>
    <t xml:space="preserve">Are the deposits of dung on the property far from the water sources in order to avoid direct and indirect contact (by runoff) between the water and this waste? </t>
  </si>
  <si>
    <t xml:space="preserve">Are the edges of the water sources on the property protected by vegetation in order to guarantee the volume of water? </t>
  </si>
  <si>
    <t xml:space="preserve">Are the areas surrounding the sources and watercourses on the farm protected?    </t>
  </si>
  <si>
    <t xml:space="preserve">Crop protection </t>
  </si>
  <si>
    <t xml:space="preserve">Integrated pest management </t>
  </si>
  <si>
    <t xml:space="preserve">Does the rural producer know how to recognize the main pests and diseases that affect his agricultural activity? </t>
  </si>
  <si>
    <t xml:space="preserve">Does the producer know how to identify damage caused by pests in his activities? </t>
  </si>
  <si>
    <t xml:space="preserve">Does the property use economic harm as parameter for applying a plant health treatment? </t>
  </si>
  <si>
    <t xml:space="preserve">Does the producer develop his productive processes while respecting the parameters necessary for guaranteeing quarantine safety? </t>
  </si>
  <si>
    <t xml:space="preserve">For pest control, are pesticides which are authorized and in the recommended doses used only? </t>
  </si>
  <si>
    <t xml:space="preserve">With respect to pest control, is the recommended application equipment used? </t>
  </si>
  <si>
    <t xml:space="preserve">Are there records documenting the presence of pests on the crops, the level of harm, the pesticides, and the doses used? </t>
  </si>
  <si>
    <t xml:space="preserve">If records are kept, are these kept for at least 2 years? </t>
  </si>
  <si>
    <t xml:space="preserve">Use of permitted pesticides </t>
  </si>
  <si>
    <t xml:space="preserve">Does the producer only use the products indicated for the crops that he has on his property? </t>
  </si>
  <si>
    <t xml:space="preserve">Does the producer comply with the “pre-harvest intervals” that should be observed in the application of a product? </t>
  </si>
  <si>
    <t xml:space="preserve">Mixture preparation and disposal of surplus application mix </t>
  </si>
  <si>
    <t xml:space="preserve">Is the water that is used to prepare the mixture on the property clean, without suspended materials (or with very few), odorless, and colorless? </t>
  </si>
  <si>
    <t xml:space="preserve">Does the producer know what is the pH of the water? </t>
  </si>
  <si>
    <t xml:space="preserve">Is there a habit on the property of checking the pH of the water that is to be used for spraying? </t>
  </si>
  <si>
    <t xml:space="preserve">Is the mixture always prepared in the same place? </t>
  </si>
  <si>
    <t xml:space="preserve">Does the place where the mixture is prepared suitable for residue collection? </t>
  </si>
  <si>
    <t xml:space="preserve">Does the place where the mixture is prepared have sufficient water for proper cleaning following the pesticide management activity? </t>
  </si>
  <si>
    <t xml:space="preserve">Is the residue from the mixture discarded in rivers, streams, or lakes? </t>
  </si>
  <si>
    <t xml:space="preserve">Is the excess mixture discarded onto the soil, in a single place? </t>
  </si>
  <si>
    <t xml:space="preserve">Does the property have a system for management of pesticide residues based on technical guidelines? </t>
  </si>
  <si>
    <t xml:space="preserve">Does the producer wash the equipment in a fixed place after the application? </t>
  </si>
  <si>
    <t xml:space="preserve">Does the producer dispose of the cleaning water in the same location where the residue from the mixture was discarded? </t>
  </si>
  <si>
    <t xml:space="preserve">Calibration of equipment </t>
  </si>
  <si>
    <t xml:space="preserve">Does the producer keep the technical manual on the equipment in a safe place and does he understand the instructions? </t>
  </si>
  <si>
    <t xml:space="preserve">Has the producer been trained in the management and calibration of equipment? </t>
  </si>
  <si>
    <t xml:space="preserve">Does the producer calibrate the equipment before each application? </t>
  </si>
  <si>
    <t xml:space="preserve">Does the producer calibrate the equipment at least once a month? </t>
  </si>
  <si>
    <t xml:space="preserve">Does the producer calibrate the equipment at least once during the crop cycle (production)? </t>
  </si>
  <si>
    <t xml:space="preserve">Has the producer calibrated the equipment at least once since purchasing it? </t>
  </si>
  <si>
    <t>Protective equipment</t>
  </si>
  <si>
    <t xml:space="preserve">Do the owner and the workers have the full equipment for personal protection on the property (boots, gloves, suit, hat made of waterproof material, glasses and protective mask)? </t>
  </si>
  <si>
    <t>Does the producer know how to use all items of the personal protective equipment?</t>
  </si>
  <si>
    <t xml:space="preserve">Does the producer know how to identify which part of the protective equipment is related to each stage of pesticide management? </t>
  </si>
  <si>
    <t xml:space="preserve">Is the protective equipment complete, without tears or missing parts? </t>
  </si>
  <si>
    <t xml:space="preserve">Does the producer always use the personal protective equipment during pesticide management? </t>
  </si>
  <si>
    <t xml:space="preserve">After application, are the clothes and the protective equipment that were used washed and dried apart from other clothes and other instruments? </t>
  </si>
  <si>
    <t xml:space="preserve">When the useful life of the protective equipment is over, are the parts discarded in a similar manner as the containers that contained pesticides? </t>
  </si>
  <si>
    <t xml:space="preserve">Are the workers trained in the use of this equipment? </t>
  </si>
  <si>
    <t xml:space="preserve">Do the workers use the personal protective equipment? </t>
  </si>
  <si>
    <t xml:space="preserve">Pesticide storage </t>
  </si>
  <si>
    <t xml:space="preserve">Is there a repository on the property that is destined exclusively for pesticide storage? </t>
  </si>
  <si>
    <t xml:space="preserve">Management of empty pesticide containers </t>
  </si>
  <si>
    <t xml:space="preserve">Are the empty containers washed three times, dried, and perforated before being sent to a collection center for final destruction? </t>
  </si>
  <si>
    <t xml:space="preserve">Are there storage structures for empty containers on the property? </t>
  </si>
  <si>
    <t xml:space="preserve">Are the empty and clean containers collected through an approved collection system by a responsible authority? </t>
  </si>
  <si>
    <t xml:space="preserve">Are the empty pesticide containers used again after being washed? </t>
  </si>
  <si>
    <t xml:space="preserve">Are the empty pesticide containers burned on the property after being used? </t>
  </si>
  <si>
    <t xml:space="preserve">Are the empty pesticide containers buried after being used? </t>
  </si>
  <si>
    <t xml:space="preserve">Are the empty pesticide containers left abandoned after use? </t>
  </si>
  <si>
    <t xml:space="preserve">Are the empty containers collected, still dirty, by the urban garbage collection system or through a similar system? </t>
  </si>
  <si>
    <t xml:space="preserve">Are the empty containers collected, after cleaning, by the urban garbage collection system or through a similar system? </t>
  </si>
  <si>
    <t xml:space="preserve">Pesticide residue </t>
  </si>
  <si>
    <t xml:space="preserve">Does the producer understand what are pesticide residues? </t>
  </si>
  <si>
    <t xml:space="preserve"> Does the producer know how to identify the specified break periods from pesticides that apply to his property? </t>
  </si>
  <si>
    <t xml:space="preserve">Does the producer respect the break periods that are indicated on the label and on the pamphlet that accompany the pesticides? </t>
  </si>
  <si>
    <t xml:space="preserve">Does the only producer use the products indicated for the crops that he has on his property? </t>
  </si>
  <si>
    <t>Does the producer respect the recommended product dose for his crops?</t>
  </si>
  <si>
    <t xml:space="preserve">Does the producer follow the recommended hygiene measures after conducting work with pesticides and before coming into contact with vegetables? </t>
  </si>
  <si>
    <t xml:space="preserve">Presence of animals on the farm </t>
  </si>
  <si>
    <t xml:space="preserve">Separation of animals in the production area </t>
  </si>
  <si>
    <t>Is contamination by animals (collection of feces) controlled or is there physical separation between the animals and the production points?</t>
  </si>
  <si>
    <t xml:space="preserve"> Hygiene and health </t>
  </si>
  <si>
    <t xml:space="preserve">Hygiene procedures </t>
  </si>
  <si>
    <t>Has a vegetable handling protocol been established on the property?</t>
  </si>
  <si>
    <t>Have the workers been trained and they follow the protocol?</t>
  </si>
  <si>
    <t xml:space="preserve">Workers’ health </t>
  </si>
  <si>
    <t xml:space="preserve">Do the workers have facilities where they can preserve and consume their food? </t>
  </si>
  <si>
    <t xml:space="preserve">Is the water that the workers consume potable and does it meet the standards established by national legislation? </t>
  </si>
  <si>
    <t xml:space="preserve">Does the farm have disease prevention control plans or programs for the workers? </t>
  </si>
  <si>
    <t xml:space="preserve">Have records been kept over the years on the occurrence of diseases? </t>
  </si>
  <si>
    <t xml:space="preserve">Does the farm have accident control programs for the workers? </t>
  </si>
  <si>
    <t xml:space="preserve">Are records kept on the occurrence of accidents over the years? </t>
  </si>
  <si>
    <t>Sanitary structures</t>
  </si>
  <si>
    <t xml:space="preserve">Do the farm workers have sanitary structures to which there is easy access? </t>
  </si>
  <si>
    <t xml:space="preserve">Do the sanitary structures have chlorinated water for washing their hands, with soap and towels? </t>
  </si>
  <si>
    <t xml:space="preserve">Do the workers wash their hands after using the restroom? </t>
  </si>
  <si>
    <t xml:space="preserve">Do the workers know why they should wash their hands? </t>
  </si>
  <si>
    <t xml:space="preserve">Are the residual structures provided with a septic tank or some other technically recommended treatment system? </t>
  </si>
  <si>
    <t xml:space="preserve">Transport </t>
  </si>
  <si>
    <t>Transport of harvested products</t>
  </si>
  <si>
    <t xml:space="preserve">Does the producer verify the conditions for transportation before loading his products? </t>
  </si>
  <si>
    <t xml:space="preserve">Are the vehicles authorized to transport food? </t>
  </si>
  <si>
    <t>During transportation, are records kept of unforeseen events (delays, equipment failure, loss of coldness, etc.)</t>
  </si>
  <si>
    <t xml:space="preserve">Does the transporter keep a record of receipt and delivery of the product? </t>
  </si>
  <si>
    <t xml:space="preserve">Management of residues and polluting agents </t>
  </si>
  <si>
    <t xml:space="preserve">Solid waste elimination </t>
  </si>
  <si>
    <t>Is the solid waste (with the exception of pesticides) that is generated on the property collected through a system, whether public or private?</t>
  </si>
  <si>
    <t>Waste reduction and waste recycling</t>
  </si>
  <si>
    <t xml:space="preserve">Does the property have an environmental management plan that promotes waste reduction and recycling? </t>
  </si>
  <si>
    <t>Training</t>
  </si>
  <si>
    <t xml:space="preserve">Do the workers receive training in good agricultural and environmental practices when they begin to work on the property? </t>
  </si>
  <si>
    <t xml:space="preserve">After the initial training, are the workers trained periodically? </t>
  </si>
  <si>
    <t xml:space="preserve">Are the workers evaluated in order to confirm the effectiveness of their training? </t>
  </si>
  <si>
    <t xml:space="preserve">Are training records kept? </t>
  </si>
  <si>
    <t>yes</t>
  </si>
  <si>
    <t>no</t>
  </si>
  <si>
    <t>Aspects to be verified</t>
  </si>
  <si>
    <t>Instructions: Fill in the number "1" with the answers given by the producer / technician</t>
  </si>
  <si>
    <t>Checklists for compliance with GAP on the farms</t>
  </si>
  <si>
    <t xml:space="preserve">Hygiene and health </t>
  </si>
  <si>
    <t>Transport</t>
  </si>
  <si>
    <t xml:space="preserve">Training </t>
  </si>
  <si>
    <t>Positive Impact of GAPs</t>
  </si>
  <si>
    <t>Environmental</t>
  </si>
  <si>
    <t>Worker</t>
  </si>
  <si>
    <t>Food safety</t>
  </si>
  <si>
    <t xml:space="preserve">Scenario Analisys result </t>
  </si>
  <si>
    <t xml:space="preserve"> % of Positive Impacts =</t>
  </si>
  <si>
    <t>IICA/Embrapa System recomendations =</t>
  </si>
  <si>
    <t>Economics</t>
  </si>
  <si>
    <t>Food Safety</t>
  </si>
  <si>
    <t xml:space="preserve">Item </t>
  </si>
  <si>
    <t xml:space="preserve">Initial problem </t>
  </si>
  <si>
    <t xml:space="preserve">Initial action </t>
  </si>
  <si>
    <t>Problems found (limitations)</t>
  </si>
  <si>
    <t>Mitigation (including execution time)</t>
  </si>
  <si>
    <t xml:space="preserve">1.1-a </t>
  </si>
  <si>
    <t>The producer is not able to read and interpret a map or sketch of the farm</t>
  </si>
  <si>
    <t>Train rural producers in map reading and interpretation</t>
  </si>
  <si>
    <r>
      <t xml:space="preserve">No trained </t>
    </r>
    <r>
      <rPr>
        <sz val="11"/>
        <color rgb="FF000000"/>
        <rFont val="Calibri"/>
        <family val="2"/>
        <scheme val="minor"/>
      </rPr>
      <t>technical team available to provide this type of training</t>
    </r>
  </si>
  <si>
    <t>Prepare a technical team to provide this training in the next six months</t>
  </si>
  <si>
    <t>Lack of financial resources to execute the project</t>
  </si>
  <si>
    <t>Allocate resources immediately from other activities or include resources in the budget for next year</t>
  </si>
  <si>
    <t>No priority given to a training plan for this type of producer</t>
  </si>
  <si>
    <t>Establish public - private associations that will continue until the end of the second half of 2020</t>
  </si>
  <si>
    <t>Devise a training plan in 2018 for the next 5 years</t>
  </si>
  <si>
    <t>Train rural extension technical personnel to carry out this service</t>
  </si>
  <si>
    <t>Lack of financial resources to execute this project</t>
  </si>
  <si>
    <t>No trained professionals to provide this type of training to technical personnel</t>
  </si>
  <si>
    <t>Identify or prepare professionals within the country to train the technical team over the next 3 months</t>
  </si>
  <si>
    <t>There is no institutional plan for training technical personnel</t>
  </si>
  <si>
    <r>
      <t xml:space="preserve">There is </t>
    </r>
    <r>
      <rPr>
        <sz val="11"/>
        <color rgb="FF000000"/>
        <rFont val="Calibri"/>
        <family val="2"/>
        <scheme val="minor"/>
      </rPr>
      <t>no appropriate site available to promote the training</t>
    </r>
  </si>
  <si>
    <t>Establish a center/auditorium/ training room to carry out this program in 2018</t>
  </si>
  <si>
    <t>Establish public-private agreements  to conduct training in nongovernmental entities in 2018</t>
  </si>
  <si>
    <t>Train teachers in the rural areas who will support the producers</t>
  </si>
  <si>
    <t>There is no agreement with the ministry of education or with another competent institution in order to carry out this activity</t>
  </si>
  <si>
    <t>Establish an agreement with the competent institutions in 2018 for a period of 5 years</t>
  </si>
  <si>
    <t>The teachers have very unequal proficiency levels</t>
  </si>
  <si>
    <t xml:space="preserve">Create and give a course in knowledge leveling for teachers, three months before the training </t>
  </si>
  <si>
    <t>There is no professional prepared to train the teachers in this topic</t>
  </si>
  <si>
    <t>Identify or train professionals in the country so that they can train a technical team over the next 3 months</t>
  </si>
  <si>
    <t>A) Example of a management matrix for the official entities.</t>
  </si>
  <si>
    <r>
      <t>B)</t>
    </r>
    <r>
      <rPr>
        <sz val="11"/>
        <color theme="1"/>
        <rFont val="Times New Roman"/>
        <family val="1"/>
      </rPr>
      <t xml:space="preserve"> </t>
    </r>
    <r>
      <rPr>
        <b/>
        <sz val="11"/>
        <color theme="1"/>
        <rFont val="Times New Roman"/>
        <family val="1"/>
      </rPr>
      <t xml:space="preserve">Example of a management matrix for the actions of the producers. </t>
    </r>
  </si>
  <si>
    <t xml:space="preserve">Initial Problem </t>
  </si>
  <si>
    <t xml:space="preserve">Problems found (limitations) </t>
  </si>
  <si>
    <t xml:space="preserve">Mitigation (including execution time) </t>
  </si>
  <si>
    <t xml:space="preserve">The producer is not able to read or  interpret a map or sketch of the farm </t>
  </si>
  <si>
    <t xml:space="preserve">Find out where he can learn or receive training in map and sketch reading and interpretation </t>
  </si>
  <si>
    <t xml:space="preserve">There is no training available in that aspect of knowledge within the region </t>
  </si>
  <si>
    <t xml:space="preserve">Find this type of training or training in locations near to the farm and, if possible, between production cycles </t>
  </si>
  <si>
    <t xml:space="preserve">The producer does not have financial resources to pay for training </t>
  </si>
  <si>
    <t xml:space="preserve">Mobilize groups of producers and request training from the corresponding authorities or the association to which they belong </t>
  </si>
  <si>
    <t>The producer cannot leave the property for reasons of logistics or lack of labor for carrying out the daily activities</t>
  </si>
  <si>
    <t>Make an immediate request to the corresponding authorities or to the association to which they belong for training on the property or distance training, if possible</t>
  </si>
  <si>
    <t>Questionnaire - Correct answers</t>
  </si>
  <si>
    <t>Compliance</t>
  </si>
  <si>
    <t>Yes</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</si>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</sst>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color theme="1"/>
      <name val="Calibri"/>
      <family val="2"/>
      <scheme val="minor"/>
    </font>
    <font>
      <sz val="11"/>
      <color theme="1"/>
      <name val="Calibri"/>
      <family val="2"/>
    </font>
    <font>
      <b/>
      <sz val="11"/>
      <color theme="1"/>
      <name val="Calibri"/>
      <family val="2"/>
    </font>
    <font>
      <sz val="7"/>
      <color theme="1"/>
      <name val="Times New Roman"/>
      <family val="1"/>
    </font>
    <font>
      <b/>
      <sz val="11"/>
      <name val="Calibri"/>
      <family val="2"/>
      <scheme val="minor"/>
    </font>
    <font>
      <b/>
      <sz val="11"/>
      <color rgb="FF00B050"/>
      <name val="Calibri"/>
      <family val="2"/>
      <scheme val="minor"/>
    </font>
    <font>
      <b/>
      <sz val="11"/>
      <color rgb="FFFF0000"/>
      <name val="Calibri"/>
      <family val="2"/>
      <scheme val="minor"/>
    </font>
    <font>
      <b/>
      <sz val="11"/>
      <color theme="1"/>
      <name val="Calibri"/>
      <family val="2"/>
      <scheme val="minor"/>
    </font>
    <font>
      <sz val="11"/>
      <color theme="1"/>
      <name val="Palatino Linotype"/>
      <family val="1"/>
    </font>
    <font>
      <sz val="11"/>
      <color theme="1"/>
      <name val="Symbol"/>
      <family val="1"/>
      <charset val="2"/>
    </font>
    <font>
      <b/>
      <sz val="11"/>
      <color theme="9" tint="-0.249977111117893"/>
      <name val="Calibri"/>
      <family val="2"/>
      <scheme val="minor"/>
    </font>
    <font>
      <sz val="11"/>
      <color rgb="FFFF0000"/>
      <name val="Calibri"/>
      <family val="2"/>
      <scheme val="minor"/>
    </font>
    <font>
      <sz val="11"/>
      <color rgb="FF0070C0"/>
      <name val="Calibri"/>
      <family val="2"/>
    </font>
    <font>
      <sz val="11"/>
      <color rgb="FF00B050"/>
      <name val="Calibri"/>
      <family val="2"/>
      <scheme val="minor"/>
    </font>
    <font>
      <b/>
      <sz val="11"/>
      <color rgb="FF0070C0"/>
      <name val="Calibri"/>
      <family val="2"/>
      <scheme val="minor"/>
    </font>
    <font>
      <sz val="11"/>
      <color rgb="FF0070C0"/>
      <name val="Calibri"/>
      <family val="2"/>
      <scheme val="minor"/>
    </font>
    <font>
      <sz val="11"/>
      <color theme="9" tint="-0.249977111117893"/>
      <name val="Calibri"/>
      <family val="2"/>
      <scheme val="minor"/>
    </font>
    <font>
      <sz val="11"/>
      <name val="Calibri"/>
      <family val="2"/>
      <scheme val="minor"/>
    </font>
    <font>
      <b/>
      <sz val="14"/>
      <color theme="1"/>
      <name val="Calibri"/>
      <family val="2"/>
      <scheme val="minor"/>
    </font>
    <font>
      <b/>
      <sz val="11"/>
      <name val="Calibri"/>
      <family val="2"/>
    </font>
    <font>
      <b/>
      <sz val="11"/>
      <color theme="4"/>
      <name val="Calibri"/>
      <family val="2"/>
      <scheme val="minor"/>
    </font>
    <font>
      <b/>
      <sz val="12"/>
      <color theme="1"/>
      <name val="Arial"/>
      <family val="2"/>
    </font>
    <font>
      <sz val="11"/>
      <name val="Calibri"/>
      <family val="2"/>
    </font>
    <font>
      <i/>
      <sz val="11"/>
      <name val="Calibri"/>
      <family val="2"/>
    </font>
    <font>
      <b/>
      <sz val="14"/>
      <color rgb="FF0070C0"/>
      <name val="Arial"/>
      <family val="2"/>
    </font>
    <font>
      <b/>
      <sz val="12"/>
      <color theme="1"/>
      <name val="Calibri"/>
      <family val="2"/>
    </font>
    <font>
      <b/>
      <sz val="11"/>
      <color rgb="FF000000"/>
      <name val="Calibri"/>
      <family val="2"/>
      <scheme val="minor"/>
    </font>
    <font>
      <b/>
      <sz val="12"/>
      <color theme="1"/>
      <name val="Calibri"/>
      <family val="2"/>
      <scheme val="minor"/>
    </font>
    <font>
      <sz val="11"/>
      <color rgb="FF002060"/>
      <name val="Calibri"/>
      <family val="2"/>
      <scheme val="minor"/>
    </font>
    <font>
      <b/>
      <u/>
      <sz val="14"/>
      <color theme="1"/>
      <name val="Calibri"/>
      <family val="2"/>
      <scheme val="minor"/>
    </font>
    <font>
      <sz val="14"/>
      <color theme="1"/>
      <name val="Calibri"/>
      <family val="2"/>
      <scheme val="minor"/>
    </font>
    <font>
      <sz val="11"/>
      <color rgb="FF000000"/>
      <name val="Calibri"/>
      <family val="2"/>
      <scheme val="minor"/>
    </font>
    <font>
      <b/>
      <sz val="10"/>
      <color rgb="FF000000"/>
      <name val="Times New Roman"/>
      <family val="1"/>
    </font>
    <font>
      <sz val="11"/>
      <color theme="1"/>
      <name val="Times New Roman"/>
      <family val="1"/>
    </font>
    <font>
      <b/>
      <sz val="11"/>
      <color theme="1"/>
      <name val="Times New Roman"/>
      <family val="1"/>
    </font>
  </fonts>
  <fills count="14">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DBE5F1"/>
        <bgColor indexed="64"/>
      </patternFill>
    </fill>
    <fill>
      <patternFill patternType="solid">
        <fgColor rgb="FFFBD4B4"/>
        <bgColor indexed="64"/>
      </patternFill>
    </fill>
    <fill>
      <patternFill patternType="solid">
        <fgColor rgb="FFD6E3BC"/>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s>
  <cellStyleXfs count="1">
    <xf numFmtId="0" fontId="0" fillId="0" borderId="0"/>
  </cellStyleXfs>
  <cellXfs count="244">
    <xf numFmtId="0" fontId="0" fillId="0" borderId="0" xfId="0"/>
    <xf numFmtId="0" fontId="1"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7" fillId="0" borderId="0" xfId="0" applyFont="1"/>
    <xf numFmtId="0" fontId="1" fillId="0" borderId="5" xfId="0" applyFont="1" applyBorder="1" applyAlignment="1">
      <alignment horizontal="justify" vertical="center" wrapText="1"/>
    </xf>
    <xf numFmtId="0" fontId="1" fillId="2" borderId="5" xfId="0" applyFont="1" applyFill="1" applyBorder="1" applyAlignment="1">
      <alignment horizontal="justify" vertical="center" wrapText="1"/>
    </xf>
    <xf numFmtId="0" fontId="1" fillId="0" borderId="5" xfId="0" applyFont="1" applyBorder="1" applyAlignment="1">
      <alignment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justify" vertical="center" wrapText="1"/>
    </xf>
    <xf numFmtId="0" fontId="2" fillId="4" borderId="5" xfId="0" applyFont="1" applyFill="1" applyBorder="1" applyAlignment="1">
      <alignment vertical="center" wrapText="1"/>
    </xf>
    <xf numFmtId="0" fontId="0" fillId="0" borderId="0" xfId="0" applyAlignment="1"/>
    <xf numFmtId="0" fontId="12" fillId="0" borderId="2" xfId="0" applyFont="1" applyBorder="1" applyAlignment="1">
      <alignment horizontal="center" vertical="center" wrapText="1"/>
    </xf>
    <xf numFmtId="0" fontId="0" fillId="0" borderId="0" xfId="0" applyAlignment="1">
      <alignment horizontal="center"/>
    </xf>
    <xf numFmtId="0" fontId="12" fillId="0" borderId="5" xfId="0" applyFont="1" applyBorder="1" applyAlignment="1">
      <alignment vertical="center" wrapText="1"/>
    </xf>
    <xf numFmtId="0" fontId="12" fillId="2" borderId="2" xfId="0" applyFont="1" applyFill="1" applyBorder="1" applyAlignment="1">
      <alignment horizontal="center" vertical="center" wrapText="1"/>
    </xf>
    <xf numFmtId="0" fontId="12" fillId="2" borderId="5" xfId="0" applyFont="1" applyFill="1" applyBorder="1" applyAlignment="1">
      <alignment vertical="center" wrapText="1"/>
    </xf>
    <xf numFmtId="0" fontId="13" fillId="4" borderId="8" xfId="0" applyFont="1" applyFill="1" applyBorder="1" applyAlignment="1">
      <alignment horizontal="center" vertical="center"/>
    </xf>
    <xf numFmtId="0" fontId="13" fillId="0" borderId="9" xfId="0" applyFont="1" applyBorder="1" applyAlignment="1">
      <alignment horizontal="center" vertical="center"/>
    </xf>
    <xf numFmtId="0" fontId="13" fillId="4" borderId="9" xfId="0" applyFont="1" applyFill="1" applyBorder="1" applyAlignment="1">
      <alignment horizontal="center" vertical="center"/>
    </xf>
    <xf numFmtId="0" fontId="13" fillId="0" borderId="9" xfId="0" applyFont="1" applyBorder="1" applyAlignment="1">
      <alignment horizontal="center"/>
    </xf>
    <xf numFmtId="0" fontId="13" fillId="4" borderId="15" xfId="0" applyFont="1" applyFill="1" applyBorder="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5" fillId="4" borderId="11" xfId="0" applyFont="1" applyFill="1" applyBorder="1" applyAlignment="1">
      <alignment horizontal="center" vertical="center"/>
    </xf>
    <xf numFmtId="0" fontId="15" fillId="0" borderId="11" xfId="0" applyFont="1" applyBorder="1" applyAlignment="1">
      <alignment horizontal="center"/>
    </xf>
    <xf numFmtId="0" fontId="15" fillId="0" borderId="12" xfId="0" applyFont="1" applyBorder="1" applyAlignment="1">
      <alignment horizontal="center" vertical="center"/>
    </xf>
    <xf numFmtId="0" fontId="11" fillId="0" borderId="13" xfId="0" applyFont="1" applyBorder="1" applyAlignment="1">
      <alignment horizontal="center" vertical="center"/>
    </xf>
    <xf numFmtId="0" fontId="11" fillId="4" borderId="13" xfId="0" applyFont="1" applyFill="1" applyBorder="1" applyAlignment="1">
      <alignment horizontal="center" vertical="center"/>
    </xf>
    <xf numFmtId="0" fontId="11" fillId="0" borderId="13" xfId="0" applyFont="1" applyBorder="1" applyAlignment="1">
      <alignment horizontal="center"/>
    </xf>
    <xf numFmtId="0" fontId="11" fillId="0" borderId="14" xfId="0" applyFont="1" applyBorder="1" applyAlignment="1">
      <alignment horizontal="center" vertical="center"/>
    </xf>
    <xf numFmtId="0" fontId="16" fillId="0" borderId="11" xfId="0" applyFont="1" applyBorder="1" applyAlignment="1">
      <alignment horizontal="center" vertical="center"/>
    </xf>
    <xf numFmtId="0" fontId="16" fillId="4" borderId="11" xfId="0" applyFont="1" applyFill="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vertical="center"/>
    </xf>
    <xf numFmtId="0" fontId="16" fillId="4" borderId="18" xfId="0" applyFont="1" applyFill="1" applyBorder="1" applyAlignment="1">
      <alignment horizontal="center" vertical="center"/>
    </xf>
    <xf numFmtId="0" fontId="16" fillId="4" borderId="16" xfId="0" applyFont="1" applyFill="1" applyBorder="1" applyAlignment="1">
      <alignment horizontal="center" vertical="center"/>
    </xf>
    <xf numFmtId="0" fontId="17" fillId="4" borderId="9"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8" xfId="0" applyFont="1" applyFill="1" applyBorder="1" applyAlignment="1">
      <alignment horizontal="center" vertical="center"/>
    </xf>
    <xf numFmtId="0" fontId="15" fillId="4" borderId="18" xfId="0" applyFont="1" applyFill="1" applyBorder="1" applyAlignment="1">
      <alignment horizontal="center" vertical="center"/>
    </xf>
    <xf numFmtId="0" fontId="15" fillId="4" borderId="16" xfId="0" applyFont="1" applyFill="1" applyBorder="1" applyAlignment="1">
      <alignment horizontal="center" vertical="center"/>
    </xf>
    <xf numFmtId="0" fontId="0" fillId="0" borderId="0" xfId="0" applyFill="1"/>
    <xf numFmtId="0" fontId="18" fillId="0" borderId="0" xfId="0" applyFont="1"/>
    <xf numFmtId="0" fontId="17" fillId="4" borderId="18" xfId="0" applyFont="1" applyFill="1" applyBorder="1" applyAlignment="1">
      <alignment horizontal="center" vertical="center"/>
    </xf>
    <xf numFmtId="0" fontId="17" fillId="0" borderId="9" xfId="0" applyFont="1" applyBorder="1" applyAlignment="1">
      <alignment horizontal="center" vertical="center"/>
    </xf>
    <xf numFmtId="0" fontId="17" fillId="0" borderId="11" xfId="0" applyFont="1" applyBorder="1" applyAlignment="1">
      <alignment horizontal="center" vertical="center"/>
    </xf>
    <xf numFmtId="0" fontId="17" fillId="4" borderId="11" xfId="0" applyFont="1" applyFill="1" applyBorder="1" applyAlignment="1">
      <alignment horizontal="center" vertical="center"/>
    </xf>
    <xf numFmtId="0" fontId="17" fillId="0" borderId="9" xfId="0" applyFont="1" applyBorder="1" applyAlignment="1">
      <alignment horizontal="center"/>
    </xf>
    <xf numFmtId="0" fontId="17" fillId="0" borderId="11" xfId="0" applyFont="1" applyBorder="1" applyAlignment="1">
      <alignment horizontal="center"/>
    </xf>
    <xf numFmtId="0" fontId="17" fillId="4" borderId="16" xfId="0" applyFont="1" applyFill="1" applyBorder="1" applyAlignment="1">
      <alignment horizontal="center" vertical="center"/>
    </xf>
    <xf numFmtId="0" fontId="17" fillId="0" borderId="10" xfId="0" applyFont="1" applyBorder="1" applyAlignment="1">
      <alignment horizontal="center" vertical="center"/>
    </xf>
    <xf numFmtId="0" fontId="17" fillId="0" borderId="12" xfId="0" applyFont="1" applyBorder="1" applyAlignment="1">
      <alignment horizontal="center" vertical="center"/>
    </xf>
    <xf numFmtId="0" fontId="11" fillId="4" borderId="19" xfId="0" applyFont="1" applyFill="1" applyBorder="1" applyAlignment="1">
      <alignment horizontal="center" vertical="center"/>
    </xf>
    <xf numFmtId="0" fontId="11" fillId="4" borderId="17" xfId="0" applyFont="1" applyFill="1" applyBorder="1" applyAlignment="1">
      <alignment horizontal="center" vertical="center"/>
    </xf>
    <xf numFmtId="0" fontId="7" fillId="0" borderId="0" xfId="0" applyFont="1" applyAlignment="1">
      <alignment horizontal="left"/>
    </xf>
    <xf numFmtId="0" fontId="11" fillId="4" borderId="18" xfId="0" applyFont="1" applyFill="1" applyBorder="1" applyAlignment="1">
      <alignment horizontal="center" vertical="center"/>
    </xf>
    <xf numFmtId="0" fontId="11" fillId="4" borderId="16" xfId="0" applyFont="1" applyFill="1" applyBorder="1" applyAlignment="1">
      <alignment horizontal="center" vertical="center"/>
    </xf>
    <xf numFmtId="0" fontId="11" fillId="4" borderId="21" xfId="0" applyFont="1" applyFill="1" applyBorder="1" applyAlignment="1">
      <alignment horizontal="center" vertical="center"/>
    </xf>
    <xf numFmtId="0" fontId="11" fillId="4" borderId="11" xfId="0" applyFont="1" applyFill="1" applyBorder="1" applyAlignment="1">
      <alignment horizontal="center" vertical="center"/>
    </xf>
    <xf numFmtId="0" fontId="0" fillId="0" borderId="0" xfId="0" applyBorder="1"/>
    <xf numFmtId="0" fontId="0" fillId="0" borderId="0" xfId="0" applyBorder="1" applyAlignment="1">
      <alignment wrapText="1"/>
    </xf>
    <xf numFmtId="0" fontId="0" fillId="0" borderId="0" xfId="0" applyFill="1" applyBorder="1"/>
    <xf numFmtId="0" fontId="0" fillId="0" borderId="0" xfId="0" applyFill="1" applyBorder="1" applyAlignment="1">
      <alignment wrapText="1"/>
    </xf>
    <xf numFmtId="0" fontId="21" fillId="0" borderId="0" xfId="0" applyFont="1" applyAlignment="1">
      <alignment vertical="top"/>
    </xf>
    <xf numFmtId="0" fontId="21" fillId="0" borderId="0" xfId="0" applyFont="1" applyAlignment="1">
      <alignment wrapText="1"/>
    </xf>
    <xf numFmtId="0" fontId="0" fillId="0" borderId="0" xfId="0" applyAlignment="1">
      <alignment vertical="center"/>
    </xf>
    <xf numFmtId="0" fontId="22"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2" fillId="0" borderId="5" xfId="0" applyFont="1" applyBorder="1" applyAlignment="1">
      <alignment vertical="center" wrapText="1"/>
    </xf>
    <xf numFmtId="0" fontId="19" fillId="4" borderId="5" xfId="0" applyFont="1" applyFill="1" applyBorder="1" applyAlignment="1">
      <alignment vertical="center" wrapText="1"/>
    </xf>
    <xf numFmtId="0" fontId="19" fillId="4" borderId="2" xfId="0" applyFont="1" applyFill="1" applyBorder="1" applyAlignment="1">
      <alignment horizontal="center" vertical="center" wrapText="1"/>
    </xf>
    <xf numFmtId="0" fontId="17" fillId="0" borderId="9" xfId="0" applyFont="1" applyFill="1" applyBorder="1" applyAlignment="1">
      <alignment horizontal="center" vertical="center"/>
    </xf>
    <xf numFmtId="0" fontId="17" fillId="0" borderId="11" xfId="0" applyFont="1" applyFill="1" applyBorder="1" applyAlignment="1">
      <alignment horizontal="center" vertical="center"/>
    </xf>
    <xf numFmtId="0" fontId="22" fillId="0" borderId="2" xfId="0" applyFont="1" applyFill="1" applyBorder="1" applyAlignment="1">
      <alignment horizontal="center" vertical="center" wrapText="1"/>
    </xf>
    <xf numFmtId="0" fontId="22" fillId="0" borderId="5" xfId="0" applyFont="1" applyFill="1" applyBorder="1" applyAlignment="1">
      <alignment vertical="center" wrapText="1"/>
    </xf>
    <xf numFmtId="0" fontId="22" fillId="0" borderId="5" xfId="0" applyFont="1" applyBorder="1" applyAlignment="1">
      <alignment wrapText="1"/>
    </xf>
    <xf numFmtId="0" fontId="23" fillId="0" borderId="5" xfId="0" applyFont="1" applyBorder="1" applyAlignment="1">
      <alignment vertical="center" wrapText="1"/>
    </xf>
    <xf numFmtId="0" fontId="22" fillId="0" borderId="5" xfId="0" applyFont="1" applyBorder="1" applyAlignment="1">
      <alignment horizontal="justify" vertical="center" wrapText="1"/>
    </xf>
    <xf numFmtId="0" fontId="19" fillId="4" borderId="5" xfId="0" applyFont="1" applyFill="1" applyBorder="1" applyAlignment="1">
      <alignment horizontal="justify" vertical="center" wrapText="1"/>
    </xf>
    <xf numFmtId="0" fontId="22" fillId="0" borderId="2" xfId="0" applyFont="1" applyBorder="1" applyAlignment="1">
      <alignment horizontal="center" wrapText="1"/>
    </xf>
    <xf numFmtId="0" fontId="1" fillId="6" borderId="2" xfId="0" applyFont="1" applyFill="1" applyBorder="1" applyAlignment="1">
      <alignment horizontal="center" vertical="center" wrapText="1"/>
    </xf>
    <xf numFmtId="0" fontId="1" fillId="6" borderId="5" xfId="0" applyFont="1" applyFill="1" applyBorder="1" applyAlignment="1">
      <alignment horizontal="justify" vertical="center" wrapText="1"/>
    </xf>
    <xf numFmtId="0" fontId="22" fillId="6" borderId="2" xfId="0" applyFont="1" applyFill="1" applyBorder="1" applyAlignment="1">
      <alignment horizontal="center" vertical="center" wrapText="1"/>
    </xf>
    <xf numFmtId="0" fontId="9" fillId="6" borderId="5" xfId="0" applyFont="1" applyFill="1" applyBorder="1" applyAlignment="1">
      <alignment horizontal="justify" vertical="center" wrapText="1"/>
    </xf>
    <xf numFmtId="0" fontId="22" fillId="2" borderId="2" xfId="0" applyFont="1" applyFill="1" applyBorder="1" applyAlignment="1">
      <alignment horizontal="center" vertical="center" wrapText="1"/>
    </xf>
    <xf numFmtId="0" fontId="22" fillId="2" borderId="5" xfId="0" applyFont="1" applyFill="1" applyBorder="1" applyAlignment="1">
      <alignment vertical="center" wrapText="1"/>
    </xf>
    <xf numFmtId="0" fontId="1" fillId="0"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5" xfId="0" applyFont="1" applyFill="1" applyBorder="1" applyAlignment="1">
      <alignment vertical="center" wrapText="1"/>
    </xf>
    <xf numFmtId="0" fontId="17" fillId="5" borderId="9" xfId="0" applyFont="1" applyFill="1" applyBorder="1" applyAlignment="1">
      <alignment horizontal="center" vertical="center"/>
    </xf>
    <xf numFmtId="0" fontId="17" fillId="5" borderId="11" xfId="0" applyFont="1" applyFill="1" applyBorder="1" applyAlignment="1">
      <alignment horizontal="center" vertical="center"/>
    </xf>
    <xf numFmtId="0" fontId="16" fillId="0" borderId="16" xfId="0" applyFont="1" applyBorder="1" applyAlignment="1">
      <alignment horizontal="center" vertical="center"/>
    </xf>
    <xf numFmtId="0" fontId="15" fillId="4" borderId="0" xfId="0" applyFont="1" applyFill="1" applyBorder="1" applyAlignment="1">
      <alignment horizontal="center" vertical="center"/>
    </xf>
    <xf numFmtId="0" fontId="15" fillId="4" borderId="19" xfId="0" applyFont="1" applyFill="1" applyBorder="1" applyAlignment="1">
      <alignment horizontal="center" vertical="center"/>
    </xf>
    <xf numFmtId="0" fontId="15" fillId="4" borderId="17" xfId="0" applyFont="1" applyFill="1" applyBorder="1" applyAlignment="1">
      <alignment horizontal="center" vertical="center"/>
    </xf>
    <xf numFmtId="0" fontId="15" fillId="4" borderId="26"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5" xfId="0" applyFont="1" applyFill="1" applyBorder="1" applyAlignment="1">
      <alignment horizontal="center" vertical="center"/>
    </xf>
    <xf numFmtId="0" fontId="13" fillId="4" borderId="18" xfId="0" applyFont="1" applyFill="1" applyBorder="1" applyAlignment="1">
      <alignment horizontal="center" vertical="center"/>
    </xf>
    <xf numFmtId="0" fontId="13" fillId="4" borderId="16"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5" xfId="0" applyFont="1" applyFill="1" applyBorder="1" applyAlignment="1">
      <alignment horizontal="center" vertical="center"/>
    </xf>
    <xf numFmtId="0" fontId="16" fillId="4" borderId="21" xfId="0" applyFont="1" applyFill="1" applyBorder="1" applyAlignment="1">
      <alignment horizontal="center" vertical="center"/>
    </xf>
    <xf numFmtId="0" fontId="4" fillId="4" borderId="2" xfId="0" applyFont="1" applyFill="1" applyBorder="1" applyAlignment="1">
      <alignment horizontal="center"/>
    </xf>
    <xf numFmtId="0" fontId="2" fillId="5" borderId="1" xfId="0" applyFont="1" applyFill="1" applyBorder="1" applyAlignment="1">
      <alignment horizontal="center" vertical="center" wrapText="1"/>
    </xf>
    <xf numFmtId="0" fontId="5" fillId="5" borderId="3" xfId="0" applyFont="1" applyFill="1" applyBorder="1" applyAlignment="1">
      <alignment horizontal="center" vertical="center"/>
    </xf>
    <xf numFmtId="0" fontId="14" fillId="5" borderId="7" xfId="0" applyFont="1" applyFill="1" applyBorder="1" applyAlignment="1">
      <alignment horizontal="center" vertical="center"/>
    </xf>
    <xf numFmtId="0" fontId="6" fillId="5" borderId="3" xfId="0" applyFont="1" applyFill="1" applyBorder="1" applyAlignment="1">
      <alignment horizontal="center" vertical="center"/>
    </xf>
    <xf numFmtId="0" fontId="19" fillId="5" borderId="5" xfId="0" applyFont="1" applyFill="1" applyBorder="1" applyAlignment="1">
      <alignment vertical="center" wrapText="1"/>
    </xf>
    <xf numFmtId="0" fontId="13" fillId="5" borderId="1" xfId="0" applyFont="1" applyFill="1" applyBorder="1" applyAlignment="1">
      <alignment horizontal="center" vertical="center"/>
    </xf>
    <xf numFmtId="0" fontId="15" fillId="5" borderId="23" xfId="0" applyFont="1" applyFill="1" applyBorder="1" applyAlignment="1">
      <alignment horizontal="center" vertical="center"/>
    </xf>
    <xf numFmtId="0" fontId="11" fillId="5" borderId="1" xfId="0" applyFont="1" applyFill="1" applyBorder="1" applyAlignment="1">
      <alignment horizontal="center" vertical="center"/>
    </xf>
    <xf numFmtId="0" fontId="5" fillId="5" borderId="1" xfId="0" applyFont="1" applyFill="1" applyBorder="1" applyAlignment="1">
      <alignment horizontal="center" vertical="center"/>
    </xf>
    <xf numFmtId="0" fontId="20" fillId="5" borderId="23" xfId="0" applyFont="1" applyFill="1" applyBorder="1" applyAlignment="1">
      <alignment horizontal="center" vertical="center"/>
    </xf>
    <xf numFmtId="0" fontId="6" fillId="5" borderId="1" xfId="0" applyFont="1" applyFill="1" applyBorder="1" applyAlignment="1">
      <alignment horizontal="center" vertical="center"/>
    </xf>
    <xf numFmtId="0" fontId="14" fillId="5" borderId="23" xfId="0" applyFont="1" applyFill="1" applyBorder="1" applyAlignment="1">
      <alignment horizontal="center" vertical="center"/>
    </xf>
    <xf numFmtId="0" fontId="19" fillId="5" borderId="1" xfId="0" applyFont="1" applyFill="1" applyBorder="1" applyAlignment="1">
      <alignment horizontal="center" vertical="center" wrapText="1"/>
    </xf>
    <xf numFmtId="0" fontId="19" fillId="5" borderId="23" xfId="0" applyFont="1" applyFill="1" applyBorder="1" applyAlignment="1">
      <alignment vertical="center" wrapText="1"/>
    </xf>
    <xf numFmtId="0" fontId="19" fillId="5" borderId="2" xfId="0" applyFont="1" applyFill="1" applyBorder="1" applyAlignment="1">
      <alignment horizontal="center" vertical="center" wrapText="1"/>
    </xf>
    <xf numFmtId="0" fontId="4" fillId="4" borderId="5" xfId="0" applyFont="1" applyFill="1" applyBorder="1"/>
    <xf numFmtId="0" fontId="19" fillId="4" borderId="27" xfId="0" applyFont="1" applyFill="1" applyBorder="1" applyAlignment="1">
      <alignment horizontal="center" vertical="center" wrapText="1"/>
    </xf>
    <xf numFmtId="0" fontId="19" fillId="4" borderId="0" xfId="0" applyFont="1" applyFill="1" applyBorder="1" applyAlignment="1">
      <alignment vertical="center" wrapText="1"/>
    </xf>
    <xf numFmtId="0" fontId="2" fillId="5" borderId="4" xfId="0" applyFont="1" applyFill="1" applyBorder="1" applyAlignment="1">
      <alignment vertical="center" wrapText="1"/>
    </xf>
    <xf numFmtId="0" fontId="5" fillId="5" borderId="6" xfId="0" applyFont="1" applyFill="1" applyBorder="1" applyAlignment="1">
      <alignment vertical="center"/>
    </xf>
    <xf numFmtId="0" fontId="14" fillId="5" borderId="3" xfId="0" applyFont="1" applyFill="1" applyBorder="1" applyAlignment="1">
      <alignment vertical="center"/>
    </xf>
    <xf numFmtId="0" fontId="6" fillId="5" borderId="7" xfId="0" applyFont="1" applyFill="1" applyBorder="1" applyAlignment="1">
      <alignment vertical="center"/>
    </xf>
    <xf numFmtId="0" fontId="10" fillId="5" borderId="3" xfId="0" applyFont="1" applyFill="1" applyBorder="1" applyAlignment="1">
      <alignment vertical="center"/>
    </xf>
    <xf numFmtId="0" fontId="0" fillId="5" borderId="0" xfId="0" applyFill="1"/>
    <xf numFmtId="0" fontId="13" fillId="5" borderId="9" xfId="0" applyFont="1" applyFill="1" applyBorder="1" applyAlignment="1">
      <alignment horizontal="center" vertical="center"/>
    </xf>
    <xf numFmtId="0" fontId="15" fillId="5" borderId="11" xfId="0" applyFont="1" applyFill="1" applyBorder="1" applyAlignment="1">
      <alignment horizontal="center" vertical="center"/>
    </xf>
    <xf numFmtId="0" fontId="11" fillId="5" borderId="13" xfId="0" applyFont="1" applyFill="1" applyBorder="1" applyAlignment="1">
      <alignment horizontal="center" vertical="center"/>
    </xf>
    <xf numFmtId="0" fontId="16" fillId="5" borderId="11" xfId="0" applyFont="1" applyFill="1" applyBorder="1" applyAlignment="1">
      <alignment horizontal="center" vertical="center"/>
    </xf>
    <xf numFmtId="0" fontId="13" fillId="5" borderId="15" xfId="0" applyFont="1" applyFill="1" applyBorder="1" applyAlignment="1">
      <alignment horizontal="center" vertical="center"/>
    </xf>
    <xf numFmtId="0" fontId="15" fillId="5" borderId="16" xfId="0" applyFont="1" applyFill="1" applyBorder="1" applyAlignment="1">
      <alignment horizontal="center" vertical="center"/>
    </xf>
    <xf numFmtId="0" fontId="11" fillId="5" borderId="17" xfId="0" applyFont="1" applyFill="1" applyBorder="1" applyAlignment="1">
      <alignment horizontal="center" vertical="center"/>
    </xf>
    <xf numFmtId="0" fontId="16" fillId="5" borderId="16" xfId="0" applyFont="1" applyFill="1" applyBorder="1" applyAlignment="1">
      <alignment horizontal="center" vertical="center"/>
    </xf>
    <xf numFmtId="0" fontId="1" fillId="0" borderId="5" xfId="0" applyFont="1" applyFill="1" applyBorder="1" applyAlignment="1">
      <alignment horizontal="justify" vertical="center" wrapText="1"/>
    </xf>
    <xf numFmtId="0" fontId="0" fillId="5" borderId="11" xfId="0" applyFill="1" applyBorder="1"/>
    <xf numFmtId="0" fontId="4" fillId="5" borderId="6" xfId="0" applyFont="1" applyFill="1" applyBorder="1" applyAlignment="1">
      <alignment horizontal="center" vertical="center"/>
    </xf>
    <xf numFmtId="0" fontId="4" fillId="5" borderId="3"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18" xfId="0" applyFont="1" applyFill="1" applyBorder="1" applyAlignment="1">
      <alignment horizontal="center" vertical="center"/>
    </xf>
    <xf numFmtId="0" fontId="0" fillId="7" borderId="0" xfId="0" applyFill="1"/>
    <xf numFmtId="0" fontId="11" fillId="7" borderId="0" xfId="0" applyFont="1" applyFill="1"/>
    <xf numFmtId="0" fontId="0" fillId="7" borderId="0" xfId="0" applyFill="1" applyAlignment="1">
      <alignment horizontal="left" vertical="center"/>
    </xf>
    <xf numFmtId="0" fontId="7" fillId="7" borderId="0" xfId="0" applyFont="1" applyFill="1" applyAlignment="1">
      <alignment horizontal="left" vertical="center"/>
    </xf>
    <xf numFmtId="0" fontId="0" fillId="8" borderId="0" xfId="0" applyFill="1" applyAlignment="1">
      <alignment horizontal="left" vertical="center" wrapText="1"/>
    </xf>
    <xf numFmtId="0" fontId="0" fillId="8" borderId="0" xfId="0" applyFill="1" applyAlignment="1">
      <alignment horizontal="left" vertical="center"/>
    </xf>
    <xf numFmtId="0" fontId="24" fillId="7" borderId="0" xfId="0" applyFont="1" applyFill="1" applyAlignment="1">
      <alignment horizontal="center" vertical="center" wrapText="1"/>
    </xf>
    <xf numFmtId="0" fontId="0" fillId="8" borderId="0" xfId="0" applyFill="1"/>
    <xf numFmtId="0" fontId="0" fillId="5" borderId="1" xfId="0" applyFill="1" applyBorder="1" applyAlignment="1">
      <alignment horizontal="left" vertical="center" wrapText="1"/>
    </xf>
    <xf numFmtId="0" fontId="2" fillId="5" borderId="24" xfId="0" applyFont="1" applyFill="1" applyBorder="1" applyAlignment="1">
      <alignment vertical="center" wrapText="1"/>
    </xf>
    <xf numFmtId="0" fontId="4" fillId="5" borderId="27" xfId="0" applyFont="1" applyFill="1" applyBorder="1" applyAlignment="1">
      <alignment horizontal="center" vertical="center"/>
    </xf>
    <xf numFmtId="0" fontId="4" fillId="5" borderId="25" xfId="0" applyFont="1" applyFill="1" applyBorder="1" applyAlignment="1">
      <alignment horizontal="center" vertical="center"/>
    </xf>
    <xf numFmtId="0" fontId="7" fillId="0" borderId="28" xfId="0" applyFont="1" applyBorder="1"/>
    <xf numFmtId="0" fontId="7" fillId="0" borderId="13" xfId="0" applyFont="1" applyBorder="1"/>
    <xf numFmtId="0" fontId="7" fillId="0" borderId="29" xfId="0" applyFont="1" applyBorder="1"/>
    <xf numFmtId="0" fontId="27" fillId="0" borderId="28" xfId="0" applyFont="1" applyBorder="1"/>
    <xf numFmtId="0" fontId="0" fillId="5" borderId="4" xfId="0" applyFill="1" applyBorder="1" applyAlignment="1">
      <alignment horizontal="left" vertical="center" wrapText="1"/>
    </xf>
    <xf numFmtId="0" fontId="0" fillId="5" borderId="22" xfId="0" applyFill="1" applyBorder="1" applyAlignment="1">
      <alignment horizontal="left" vertical="center" wrapText="1"/>
    </xf>
    <xf numFmtId="0" fontId="0" fillId="5" borderId="24" xfId="0" applyFill="1" applyBorder="1" applyAlignment="1">
      <alignment horizontal="left" vertical="center" wrapText="1"/>
    </xf>
    <xf numFmtId="0" fontId="28" fillId="8" borderId="0" xfId="0" applyFont="1" applyFill="1" applyAlignment="1">
      <alignment horizontal="left" vertical="center" wrapText="1"/>
    </xf>
    <xf numFmtId="0" fontId="4" fillId="4" borderId="25" xfId="0" applyFont="1" applyFill="1" applyBorder="1" applyAlignment="1">
      <alignment horizontal="center"/>
    </xf>
    <xf numFmtId="0" fontId="4" fillId="4" borderId="0" xfId="0" applyFont="1" applyFill="1" applyBorder="1"/>
    <xf numFmtId="0" fontId="19" fillId="4" borderId="20" xfId="0" applyFont="1" applyFill="1" applyBorder="1" applyAlignment="1">
      <alignment horizontal="center" vertical="center" wrapText="1"/>
    </xf>
    <xf numFmtId="0" fontId="7" fillId="4" borderId="23" xfId="0" applyFont="1" applyFill="1" applyBorder="1" applyAlignment="1">
      <alignment horizontal="center"/>
    </xf>
    <xf numFmtId="0" fontId="10" fillId="5" borderId="6"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15" xfId="0" applyFont="1" applyFill="1" applyBorder="1" applyAlignment="1">
      <alignment horizontal="center" vertical="center"/>
    </xf>
    <xf numFmtId="0" fontId="11" fillId="5" borderId="20" xfId="0" applyFont="1" applyFill="1" applyBorder="1" applyAlignment="1">
      <alignment horizontal="center" vertical="center"/>
    </xf>
    <xf numFmtId="0" fontId="16" fillId="4" borderId="30" xfId="0" applyFont="1" applyFill="1" applyBorder="1" applyAlignment="1">
      <alignment horizontal="center" vertical="center"/>
    </xf>
    <xf numFmtId="0" fontId="10" fillId="5" borderId="20"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31" xfId="0" applyFont="1" applyFill="1" applyBorder="1" applyAlignment="1">
      <alignment horizontal="center" vertical="center"/>
    </xf>
    <xf numFmtId="0" fontId="16" fillId="4" borderId="27" xfId="0" applyFont="1" applyFill="1" applyBorder="1" applyAlignment="1">
      <alignment horizontal="center" vertical="center"/>
    </xf>
    <xf numFmtId="0" fontId="7" fillId="3" borderId="25" xfId="0" applyFont="1" applyFill="1" applyBorder="1" applyAlignment="1">
      <alignment horizontal="center"/>
    </xf>
    <xf numFmtId="0" fontId="7" fillId="0" borderId="25" xfId="0" applyFont="1" applyBorder="1" applyAlignment="1">
      <alignment horizontal="center"/>
    </xf>
    <xf numFmtId="0" fontId="7" fillId="3" borderId="1" xfId="0" applyFont="1" applyFill="1" applyBorder="1" applyAlignment="1">
      <alignment horizontal="center"/>
    </xf>
    <xf numFmtId="0" fontId="19" fillId="4" borderId="1" xfId="0" applyFont="1" applyFill="1" applyBorder="1" applyAlignment="1">
      <alignment vertical="center" wrapText="1"/>
    </xf>
    <xf numFmtId="0" fontId="7" fillId="4" borderId="1" xfId="0" applyFont="1" applyFill="1" applyBorder="1" applyAlignment="1">
      <alignment horizontal="center"/>
    </xf>
    <xf numFmtId="0" fontId="7" fillId="9" borderId="1" xfId="0" applyFont="1" applyFill="1" applyBorder="1" applyAlignment="1">
      <alignment horizontal="center"/>
    </xf>
    <xf numFmtId="0" fontId="29" fillId="0" borderId="0" xfId="0" applyFont="1"/>
    <xf numFmtId="0" fontId="30" fillId="0" borderId="0" xfId="0" applyFont="1"/>
    <xf numFmtId="0" fontId="7" fillId="10" borderId="0" xfId="0" applyFont="1" applyFill="1"/>
    <xf numFmtId="0" fontId="7" fillId="9" borderId="0" xfId="0" applyFont="1" applyFill="1"/>
    <xf numFmtId="0" fontId="0" fillId="9" borderId="0" xfId="0" applyFill="1"/>
    <xf numFmtId="0" fontId="2" fillId="4" borderId="1" xfId="0" applyFont="1" applyFill="1" applyBorder="1" applyAlignment="1">
      <alignment vertical="center" wrapText="1"/>
    </xf>
    <xf numFmtId="0" fontId="1" fillId="0" borderId="2" xfId="0" applyFont="1" applyBorder="1" applyAlignment="1">
      <alignment horizontal="justify" vertical="center" wrapText="1"/>
    </xf>
    <xf numFmtId="0" fontId="5" fillId="3" borderId="3" xfId="0" applyFont="1" applyFill="1" applyBorder="1" applyAlignment="1">
      <alignment horizontal="center" vertical="center"/>
    </xf>
    <xf numFmtId="0" fontId="14" fillId="3" borderId="7" xfId="0" applyFont="1" applyFill="1" applyBorder="1" applyAlignment="1">
      <alignment horizontal="center" vertical="center"/>
    </xf>
    <xf numFmtId="0" fontId="6" fillId="3" borderId="3" xfId="0" applyFont="1" applyFill="1" applyBorder="1" applyAlignment="1">
      <alignment horizontal="center" vertical="center"/>
    </xf>
    <xf numFmtId="0" fontId="10" fillId="3" borderId="3" xfId="0" applyFont="1" applyFill="1" applyBorder="1" applyAlignment="1">
      <alignment horizontal="center" vertical="center"/>
    </xf>
    <xf numFmtId="0" fontId="26" fillId="0" borderId="20" xfId="0" applyFont="1" applyBorder="1" applyAlignment="1">
      <alignment horizontal="center" vertical="center"/>
    </xf>
    <xf numFmtId="0" fontId="26" fillId="0" borderId="1" xfId="0" applyFont="1" applyBorder="1" applyAlignment="1">
      <alignment horizontal="center" vertical="center"/>
    </xf>
    <xf numFmtId="0" fontId="26" fillId="0" borderId="23" xfId="0" applyFont="1" applyBorder="1" applyAlignment="1">
      <alignment horizontal="center" vertical="center"/>
    </xf>
    <xf numFmtId="0" fontId="26" fillId="0" borderId="4" xfId="0" applyFont="1" applyBorder="1" applyAlignment="1">
      <alignment horizontal="center" vertical="center"/>
    </xf>
    <xf numFmtId="0" fontId="0" fillId="11" borderId="24" xfId="0" applyFont="1" applyFill="1" applyBorder="1" applyAlignment="1">
      <alignment vertical="center" wrapText="1"/>
    </xf>
    <xf numFmtId="0" fontId="31" fillId="11" borderId="24" xfId="0" applyFont="1" applyFill="1" applyBorder="1" applyAlignment="1">
      <alignment vertical="center" wrapText="1"/>
    </xf>
    <xf numFmtId="0" fontId="31" fillId="11" borderId="32" xfId="0" applyFont="1" applyFill="1" applyBorder="1" applyAlignment="1">
      <alignment vertical="center" wrapText="1"/>
    </xf>
    <xf numFmtId="0" fontId="31" fillId="11" borderId="4" xfId="0" applyFont="1" applyFill="1" applyBorder="1" applyAlignment="1">
      <alignment vertical="center" wrapText="1"/>
    </xf>
    <xf numFmtId="0" fontId="31" fillId="12" borderId="32" xfId="0" applyFont="1" applyFill="1" applyBorder="1" applyAlignment="1">
      <alignment vertical="center" wrapText="1"/>
    </xf>
    <xf numFmtId="0" fontId="31" fillId="12" borderId="24" xfId="0" applyFont="1" applyFill="1" applyBorder="1" applyAlignment="1">
      <alignment vertical="center" wrapText="1"/>
    </xf>
    <xf numFmtId="0" fontId="31" fillId="12" borderId="4" xfId="0" applyFont="1" applyFill="1" applyBorder="1" applyAlignment="1">
      <alignment vertical="center" wrapText="1"/>
    </xf>
    <xf numFmtId="0" fontId="31" fillId="12" borderId="22" xfId="0" applyFont="1" applyFill="1" applyBorder="1" applyAlignment="1">
      <alignment vertical="center" wrapText="1"/>
    </xf>
    <xf numFmtId="0" fontId="31" fillId="13" borderId="5" xfId="0" applyFont="1" applyFill="1" applyBorder="1" applyAlignment="1">
      <alignment vertical="center" wrapText="1"/>
    </xf>
    <xf numFmtId="0" fontId="31" fillId="13" borderId="2" xfId="0" applyFont="1" applyFill="1" applyBorder="1" applyAlignment="1">
      <alignment vertical="center" wrapText="1"/>
    </xf>
    <xf numFmtId="0" fontId="31" fillId="13" borderId="24" xfId="0" applyFont="1" applyFill="1" applyBorder="1" applyAlignment="1">
      <alignment vertical="center" wrapText="1"/>
    </xf>
    <xf numFmtId="0" fontId="32" fillId="0" borderId="0" xfId="0" applyFont="1"/>
    <xf numFmtId="0" fontId="32" fillId="0" borderId="20" xfId="0" applyFont="1" applyBorder="1" applyAlignment="1">
      <alignment horizontal="center" vertical="center"/>
    </xf>
    <xf numFmtId="0" fontId="32" fillId="0" borderId="1" xfId="0" applyFont="1" applyBorder="1" applyAlignment="1">
      <alignment horizontal="center" vertical="center"/>
    </xf>
    <xf numFmtId="0" fontId="32" fillId="0" borderId="23" xfId="0" applyFont="1" applyBorder="1" applyAlignment="1">
      <alignment horizontal="center" vertical="center"/>
    </xf>
    <xf numFmtId="0" fontId="32" fillId="0" borderId="4" xfId="0" applyFont="1" applyBorder="1" applyAlignment="1">
      <alignment horizontal="center" vertical="center"/>
    </xf>
    <xf numFmtId="0" fontId="18" fillId="0" borderId="0" xfId="0" applyFont="1" applyAlignment="1">
      <alignment horizontal="center" vertical="center"/>
    </xf>
    <xf numFmtId="0" fontId="25" fillId="0" borderId="0" xfId="0" applyFont="1" applyAlignment="1">
      <alignment horizontal="left" vertical="center"/>
    </xf>
    <xf numFmtId="0" fontId="31" fillId="0" borderId="3" xfId="0" applyFont="1" applyBorder="1" applyAlignment="1">
      <alignment vertical="center" wrapText="1"/>
    </xf>
    <xf numFmtId="0" fontId="31" fillId="0" borderId="25" xfId="0" applyFont="1" applyBorder="1" applyAlignment="1">
      <alignment vertical="center" wrapText="1"/>
    </xf>
    <xf numFmtId="0" fontId="31" fillId="0" borderId="33" xfId="0" applyFont="1" applyBorder="1" applyAlignment="1">
      <alignment vertical="center" wrapText="1"/>
    </xf>
    <xf numFmtId="0" fontId="31" fillId="0" borderId="3" xfId="0" applyFont="1" applyBorder="1" applyAlignment="1">
      <alignment horizontal="center" vertical="center"/>
    </xf>
    <xf numFmtId="0" fontId="31" fillId="0" borderId="25" xfId="0" applyFont="1" applyBorder="1" applyAlignment="1">
      <alignment horizontal="center" vertical="center"/>
    </xf>
    <xf numFmtId="0" fontId="31" fillId="0" borderId="33" xfId="0" applyFont="1" applyBorder="1" applyAlignment="1">
      <alignment horizontal="center" vertical="center"/>
    </xf>
    <xf numFmtId="0" fontId="31" fillId="11" borderId="3" xfId="0" applyFont="1" applyFill="1" applyBorder="1" applyAlignment="1">
      <alignment vertical="center" wrapText="1"/>
    </xf>
    <xf numFmtId="0" fontId="31" fillId="11" borderId="33" xfId="0" applyFont="1" applyFill="1" applyBorder="1" applyAlignment="1">
      <alignment vertical="center" wrapText="1"/>
    </xf>
    <xf numFmtId="0" fontId="0" fillId="12" borderId="3" xfId="0" applyFont="1" applyFill="1" applyBorder="1" applyAlignment="1">
      <alignment vertical="center" wrapText="1"/>
    </xf>
    <xf numFmtId="0" fontId="0" fillId="12" borderId="33" xfId="0" applyFont="1" applyFill="1" applyBorder="1" applyAlignment="1">
      <alignment vertical="center" wrapText="1"/>
    </xf>
    <xf numFmtId="0" fontId="31" fillId="11" borderId="25" xfId="0" applyFont="1" applyFill="1" applyBorder="1" applyAlignment="1">
      <alignment vertical="center" wrapText="1"/>
    </xf>
    <xf numFmtId="0" fontId="31" fillId="12" borderId="34" xfId="0" applyFont="1" applyFill="1" applyBorder="1" applyAlignment="1">
      <alignment vertical="center" wrapText="1"/>
    </xf>
    <xf numFmtId="0" fontId="31" fillId="12" borderId="25" xfId="0" applyFont="1" applyFill="1" applyBorder="1" applyAlignment="1">
      <alignment vertical="center" wrapText="1"/>
    </xf>
    <xf numFmtId="0" fontId="31" fillId="12" borderId="33" xfId="0" applyFont="1" applyFill="1" applyBorder="1" applyAlignment="1">
      <alignment vertical="center" wrapText="1"/>
    </xf>
    <xf numFmtId="0" fontId="31" fillId="13" borderId="34" xfId="0" applyFont="1" applyFill="1" applyBorder="1" applyAlignment="1">
      <alignment vertical="center" wrapText="1"/>
    </xf>
    <xf numFmtId="0" fontId="31" fillId="13" borderId="25" xfId="0" applyFont="1" applyFill="1" applyBorder="1" applyAlignment="1">
      <alignment vertical="center" wrapText="1"/>
    </xf>
    <xf numFmtId="0" fontId="31" fillId="13" borderId="33" xfId="0" applyFont="1" applyFill="1" applyBorder="1" applyAlignment="1">
      <alignment vertical="center" wrapText="1"/>
    </xf>
    <xf numFmtId="0" fontId="0" fillId="5" borderId="3" xfId="0" applyFill="1" applyBorder="1" applyAlignment="1">
      <alignment horizontal="left" vertical="center" wrapText="1"/>
    </xf>
    <xf numFmtId="0" fontId="0" fillId="5" borderId="2" xfId="0" applyFill="1" applyBorder="1" applyAlignment="1">
      <alignment horizontal="left" vertical="center" wrapText="1"/>
    </xf>
    <xf numFmtId="0" fontId="0" fillId="5" borderId="25" xfId="0" applyFill="1" applyBorder="1" applyAlignment="1">
      <alignment horizontal="left" vertical="center" wrapText="1"/>
    </xf>
    <xf numFmtId="0" fontId="0" fillId="0" borderId="3" xfId="0" applyBorder="1" applyAlignment="1">
      <alignment horizontal="left" vertical="center" wrapText="1"/>
    </xf>
    <xf numFmtId="0" fontId="0" fillId="0" borderId="2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center" vertical="center"/>
    </xf>
    <xf numFmtId="0" fontId="0" fillId="0" borderId="25" xfId="0" applyBorder="1" applyAlignment="1">
      <alignment horizontal="center" vertical="center"/>
    </xf>
    <xf numFmtId="0" fontId="0" fillId="0" borderId="2"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Scenario Analisys</a:t>
            </a:r>
          </a:p>
        </c:rich>
      </c:tx>
      <c:layout/>
      <c:overlay val="0"/>
    </c:title>
    <c:autoTitleDeleted val="0"/>
    <c:plotArea>
      <c:layout/>
      <c:radarChart>
        <c:radarStyle val="marker"/>
        <c:varyColors val="0"/>
        <c:ser>
          <c:idx val="0"/>
          <c:order val="0"/>
          <c:tx>
            <c:v>Environmental</c:v>
          </c:tx>
          <c:spPr>
            <a:ln>
              <a:solidFill>
                <a:srgbClr val="00B050"/>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graphics'!$C$4,'Results displayed in graphics'!$C$7,'Results displayed in graphics'!$C$9,'Results displayed in graphics'!$C$14,'Results displayed in graphics'!$C$20,'Results displayed in graphics'!$C$26,'Results displayed in graphics'!$C$35,'Results displayed in graphics'!$C$37,'Results displayed in graphics'!$C$47,'Results displayed in graphics'!$C$41,'Results displayed in graphics'!$C$43)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1187-4EA7-ABE9-414B662569DF}"/>
            </c:ext>
          </c:extLst>
        </c:ser>
        <c:ser>
          <c:idx val="1"/>
          <c:order val="1"/>
          <c:tx>
            <c:v>Worker</c:v>
          </c:tx>
          <c:spPr>
            <a:ln>
              <a:solidFill>
                <a:srgbClr val="0070C0"/>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graphics'!$D$4,'Results displayed in graphics'!$D$7,'Results displayed in graphics'!$D$9,'Results displayed in graphics'!$D$14,'Results displayed in graphics'!$D$20,'Results displayed in graphics'!$D$26,'Results displayed in graphics'!$D$35,'Results displayed in graphics'!$D$37,'Results displayed in graphics'!$D$47,'Results displayed in graphics'!$D$41,'Results displayed in graphics'!$D$43)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1-1187-4EA7-ABE9-414B662569DF}"/>
            </c:ext>
          </c:extLst>
        </c:ser>
        <c:ser>
          <c:idx val="2"/>
          <c:order val="2"/>
          <c:tx>
            <c:v>Food Safety</c:v>
          </c:tx>
          <c:spPr>
            <a:ln>
              <a:solidFill>
                <a:srgbClr val="FF0000"/>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graphics'!$E$4,'Results displayed in graphics'!$E$7,'Results displayed in graphics'!$E$9,'Results displayed in graphics'!$E$14,'Results displayed in graphics'!$E$20,'Results displayed in graphics'!$E$26,'Results displayed in graphics'!$E$35,'Results displayed in graphics'!$E$37,'Results displayed in graphics'!$E$47,'Results displayed in graphics'!$E$41,'Results displayed in graphics'!$E$43)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2-1187-4EA7-ABE9-414B662569DF}"/>
            </c:ext>
          </c:extLst>
        </c:ser>
        <c:ser>
          <c:idx val="3"/>
          <c:order val="3"/>
          <c:tx>
            <c:v>Economics</c:v>
          </c:tx>
          <c:spPr>
            <a:ln>
              <a:solidFill>
                <a:schemeClr val="accent6">
                  <a:lumMod val="75000"/>
                </a:schemeClr>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graphics'!$F$4,'Results displayed in graphics'!$F$7,'Results displayed in graphics'!$F$9,'Results displayed in graphics'!$F$14,'Results displayed in graphics'!$F$20,'Results displayed in graphics'!$F$26,'Results displayed in graphics'!$F$35,'Results displayed in graphics'!$F$37,'Results displayed in graphics'!$F$47,'Results displayed in graphics'!$F$41,'Results displayed in graphics'!$F$43)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3-1187-4EA7-ABE9-414B662569DF}"/>
            </c:ext>
          </c:extLst>
        </c:ser>
        <c:dLbls>
          <c:showLegendKey val="0"/>
          <c:showVal val="0"/>
          <c:showCatName val="0"/>
          <c:showSerName val="0"/>
          <c:showPercent val="0"/>
          <c:showBubbleSize val="0"/>
        </c:dLbls>
        <c:axId val="51230208"/>
        <c:axId val="51236864"/>
      </c:radarChart>
      <c:catAx>
        <c:axId val="51230208"/>
        <c:scaling>
          <c:orientation val="minMax"/>
        </c:scaling>
        <c:delete val="0"/>
        <c:axPos val="b"/>
        <c:majorGridlines/>
        <c:numFmt formatCode="General" sourceLinked="0"/>
        <c:majorTickMark val="out"/>
        <c:minorTickMark val="none"/>
        <c:tickLblPos val="nextTo"/>
        <c:crossAx val="51236864"/>
        <c:crosses val="autoZero"/>
        <c:auto val="1"/>
        <c:lblAlgn val="ctr"/>
        <c:lblOffset val="100"/>
        <c:noMultiLvlLbl val="0"/>
      </c:catAx>
      <c:valAx>
        <c:axId val="51236864"/>
        <c:scaling>
          <c:orientation val="minMax"/>
          <c:max val="1"/>
          <c:min val="0"/>
        </c:scaling>
        <c:delete val="0"/>
        <c:axPos val="l"/>
        <c:majorGridlines>
          <c:spPr>
            <a:ln>
              <a:noFill/>
            </a:ln>
          </c:spPr>
        </c:majorGridlines>
        <c:numFmt formatCode="General" sourceLinked="1"/>
        <c:majorTickMark val="cross"/>
        <c:minorTickMark val="none"/>
        <c:tickLblPos val="nextTo"/>
        <c:crossAx val="51230208"/>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rgbClr val="00B050"/>
                </a:solidFill>
              </a:defRPr>
            </a:pPr>
            <a:r>
              <a:rPr lang="en-US">
                <a:solidFill>
                  <a:srgbClr val="00B050"/>
                </a:solidFill>
              </a:rPr>
              <a:t>Environmental</a:t>
            </a:r>
          </a:p>
        </c:rich>
      </c:tx>
      <c:layout/>
      <c:overlay val="0"/>
    </c:title>
    <c:autoTitleDeleted val="0"/>
    <c:plotArea>
      <c:layout/>
      <c:radarChart>
        <c:radarStyle val="marker"/>
        <c:varyColors val="0"/>
        <c:ser>
          <c:idx val="0"/>
          <c:order val="0"/>
          <c:tx>
            <c:v>Environmental</c:v>
          </c:tx>
          <c:spPr>
            <a:ln>
              <a:solidFill>
                <a:srgbClr val="00B050"/>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graphics'!$C$4,'Results displayed in graphics'!$C$7,'Results displayed in graphics'!$C$9,'Results displayed in graphics'!$C$14,'Results displayed in graphics'!$C$20,'Results displayed in graphics'!$C$26,'Results displayed in graphics'!$C$35,'Results displayed in graphics'!$C$37,'Results displayed in graphics'!$C$47,'Results displayed in graphics'!$C$41,'Results displayed in graphics'!$C$43)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3FBF-403B-AC35-1AF2C4B5ADF5}"/>
            </c:ext>
          </c:extLst>
        </c:ser>
        <c:dLbls>
          <c:showLegendKey val="0"/>
          <c:showVal val="0"/>
          <c:showCatName val="0"/>
          <c:showSerName val="0"/>
          <c:showPercent val="0"/>
          <c:showBubbleSize val="0"/>
        </c:dLbls>
        <c:axId val="51373184"/>
        <c:axId val="51374720"/>
      </c:radarChart>
      <c:catAx>
        <c:axId val="51373184"/>
        <c:scaling>
          <c:orientation val="minMax"/>
        </c:scaling>
        <c:delete val="0"/>
        <c:axPos val="b"/>
        <c:majorGridlines/>
        <c:numFmt formatCode="General" sourceLinked="0"/>
        <c:majorTickMark val="out"/>
        <c:minorTickMark val="none"/>
        <c:tickLblPos val="nextTo"/>
        <c:crossAx val="51374720"/>
        <c:crosses val="autoZero"/>
        <c:auto val="1"/>
        <c:lblAlgn val="ctr"/>
        <c:lblOffset val="100"/>
        <c:noMultiLvlLbl val="0"/>
      </c:catAx>
      <c:valAx>
        <c:axId val="51374720"/>
        <c:scaling>
          <c:orientation val="minMax"/>
          <c:max val="1"/>
          <c:min val="0"/>
        </c:scaling>
        <c:delete val="0"/>
        <c:axPos val="l"/>
        <c:majorGridlines>
          <c:spPr>
            <a:ln>
              <a:noFill/>
            </a:ln>
          </c:spPr>
        </c:majorGridlines>
        <c:numFmt formatCode="General" sourceLinked="1"/>
        <c:majorTickMark val="cross"/>
        <c:minorTickMark val="none"/>
        <c:tickLblPos val="nextTo"/>
        <c:crossAx val="51373184"/>
        <c:crosses val="autoZero"/>
        <c:crossBetween val="between"/>
      </c:valAx>
    </c:plotArea>
    <c:legend>
      <c:legendPos val="b"/>
      <c:layout/>
      <c:overlay val="0"/>
      <c:spPr>
        <a:noFill/>
      </c:sp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accent1"/>
                </a:solidFill>
              </a:defRPr>
            </a:pPr>
            <a:r>
              <a:rPr lang="en-US">
                <a:solidFill>
                  <a:schemeClr val="accent1"/>
                </a:solidFill>
              </a:rPr>
              <a:t>Worker</a:t>
            </a:r>
          </a:p>
        </c:rich>
      </c:tx>
      <c:layout/>
      <c:overlay val="0"/>
    </c:title>
    <c:autoTitleDeleted val="0"/>
    <c:plotArea>
      <c:layout/>
      <c:radarChart>
        <c:radarStyle val="marker"/>
        <c:varyColors val="0"/>
        <c:ser>
          <c:idx val="0"/>
          <c:order val="0"/>
          <c:tx>
            <c:v>Worker</c:v>
          </c:tx>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graphics'!$D$4,'Results displayed in graphics'!$D$7,'Results displayed in graphics'!$D$9,'Results displayed in graphics'!$D$14,'Results displayed in graphics'!$D$20,'Results displayed in graphics'!$D$26,'Results displayed in graphics'!$D$35,'Results displayed in graphics'!$D$37,'Results displayed in graphics'!$D$47,'Results displayed in graphics'!$D$41,'Results displayed in graphics'!$D$43)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16C5-414C-B041-04413F15EEEF}"/>
            </c:ext>
          </c:extLst>
        </c:ser>
        <c:dLbls>
          <c:showLegendKey val="0"/>
          <c:showVal val="0"/>
          <c:showCatName val="0"/>
          <c:showSerName val="0"/>
          <c:showPercent val="0"/>
          <c:showBubbleSize val="0"/>
        </c:dLbls>
        <c:axId val="53329920"/>
        <c:axId val="53332992"/>
      </c:radarChart>
      <c:catAx>
        <c:axId val="53329920"/>
        <c:scaling>
          <c:orientation val="minMax"/>
        </c:scaling>
        <c:delete val="0"/>
        <c:axPos val="b"/>
        <c:majorGridlines/>
        <c:numFmt formatCode="General" sourceLinked="0"/>
        <c:majorTickMark val="out"/>
        <c:minorTickMark val="none"/>
        <c:tickLblPos val="nextTo"/>
        <c:crossAx val="53332992"/>
        <c:crosses val="autoZero"/>
        <c:auto val="1"/>
        <c:lblAlgn val="ctr"/>
        <c:lblOffset val="100"/>
        <c:noMultiLvlLbl val="0"/>
      </c:catAx>
      <c:valAx>
        <c:axId val="53332992"/>
        <c:scaling>
          <c:orientation val="minMax"/>
          <c:max val="1"/>
          <c:min val="0"/>
        </c:scaling>
        <c:delete val="0"/>
        <c:axPos val="l"/>
        <c:majorGridlines>
          <c:spPr>
            <a:ln>
              <a:noFill/>
            </a:ln>
          </c:spPr>
        </c:majorGridlines>
        <c:numFmt formatCode="General" sourceLinked="1"/>
        <c:majorTickMark val="cross"/>
        <c:minorTickMark val="none"/>
        <c:tickLblPos val="nextTo"/>
        <c:crossAx val="53329920"/>
        <c:crosses val="autoZero"/>
        <c:crossBetween val="between"/>
      </c:valAx>
    </c:plotArea>
    <c:legend>
      <c:legendPos val="b"/>
      <c:layout>
        <c:manualLayout>
          <c:xMode val="edge"/>
          <c:yMode val="edge"/>
          <c:x val="0.39229034704988475"/>
          <c:y val="0.87021774318753331"/>
          <c:w val="0.23006346075901152"/>
          <c:h val="0.10758645077118775"/>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rgbClr val="FF0000"/>
                </a:solidFill>
              </a:defRPr>
            </a:pPr>
            <a:r>
              <a:rPr lang="en-US">
                <a:solidFill>
                  <a:srgbClr val="FF0000"/>
                </a:solidFill>
              </a:rPr>
              <a:t>Food Safety</a:t>
            </a:r>
          </a:p>
        </c:rich>
      </c:tx>
      <c:layout/>
      <c:overlay val="0"/>
    </c:title>
    <c:autoTitleDeleted val="0"/>
    <c:plotArea>
      <c:layout/>
      <c:radarChart>
        <c:radarStyle val="marker"/>
        <c:varyColors val="0"/>
        <c:ser>
          <c:idx val="0"/>
          <c:order val="0"/>
          <c:tx>
            <c:v>Food Safety</c:v>
          </c:tx>
          <c:spPr>
            <a:ln>
              <a:solidFill>
                <a:srgbClr val="FF0000"/>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graphics'!$E$4,'Results displayed in graphics'!$E$7,'Results displayed in graphics'!$E$9,'Results displayed in graphics'!$E$14,'Results displayed in graphics'!$E$20,'Results displayed in graphics'!$E$26,'Results displayed in graphics'!$E$35,'Results displayed in graphics'!$E$37,'Results displayed in graphics'!$E$47,'Results displayed in graphics'!$E$41,'Results displayed in graphics'!$E$43)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70D9-46E7-8464-5933FDD154FD}"/>
            </c:ext>
          </c:extLst>
        </c:ser>
        <c:dLbls>
          <c:showLegendKey val="0"/>
          <c:showVal val="0"/>
          <c:showCatName val="0"/>
          <c:showSerName val="0"/>
          <c:showPercent val="0"/>
          <c:showBubbleSize val="0"/>
        </c:dLbls>
        <c:axId val="82604032"/>
        <c:axId val="82605568"/>
      </c:radarChart>
      <c:catAx>
        <c:axId val="82604032"/>
        <c:scaling>
          <c:orientation val="minMax"/>
        </c:scaling>
        <c:delete val="0"/>
        <c:axPos val="b"/>
        <c:majorGridlines/>
        <c:numFmt formatCode="General" sourceLinked="0"/>
        <c:majorTickMark val="out"/>
        <c:minorTickMark val="none"/>
        <c:tickLblPos val="nextTo"/>
        <c:crossAx val="82605568"/>
        <c:crosses val="autoZero"/>
        <c:auto val="1"/>
        <c:lblAlgn val="ctr"/>
        <c:lblOffset val="100"/>
        <c:noMultiLvlLbl val="0"/>
      </c:catAx>
      <c:valAx>
        <c:axId val="82605568"/>
        <c:scaling>
          <c:orientation val="minMax"/>
          <c:max val="1"/>
          <c:min val="0"/>
        </c:scaling>
        <c:delete val="0"/>
        <c:axPos val="l"/>
        <c:majorGridlines>
          <c:spPr>
            <a:ln>
              <a:noFill/>
            </a:ln>
          </c:spPr>
        </c:majorGridlines>
        <c:numFmt formatCode="General" sourceLinked="1"/>
        <c:majorTickMark val="cross"/>
        <c:minorTickMark val="none"/>
        <c:tickLblPos val="nextTo"/>
        <c:crossAx val="82604032"/>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accent2"/>
                </a:solidFill>
              </a:defRPr>
            </a:pPr>
            <a:r>
              <a:rPr lang="en-US">
                <a:solidFill>
                  <a:schemeClr val="accent2"/>
                </a:solidFill>
              </a:rPr>
              <a:t>Economics</a:t>
            </a:r>
          </a:p>
        </c:rich>
      </c:tx>
      <c:layout/>
      <c:overlay val="0"/>
    </c:title>
    <c:autoTitleDeleted val="0"/>
    <c:plotArea>
      <c:layout/>
      <c:radarChart>
        <c:radarStyle val="marker"/>
        <c:varyColors val="0"/>
        <c:ser>
          <c:idx val="0"/>
          <c:order val="0"/>
          <c:tx>
            <c:v>Economics</c:v>
          </c:tx>
          <c:spPr>
            <a:ln>
              <a:solidFill>
                <a:schemeClr val="accent6">
                  <a:lumMod val="75000"/>
                </a:schemeClr>
              </a:solidFill>
            </a:ln>
          </c:spPr>
          <c:marker>
            <c:symbol val="none"/>
          </c:marker>
          <c:cat>
            <c:multiLvlStrRef>
              <c:f>('Results displayed in graphics'!$A$4:$B$4,'Results displayed in graphics'!$A$7:$B$7,'Results displayed in graphics'!$A$9:$B$9,'Results displayed in graphics'!$A$14:$B$14,'Results displayed in graphics'!$A$20:$B$20,'Results displayed in graphics'!$A$26:$B$26,'Results displayed in graphics'!$A$35:$B$35,'Results displayed in graphics'!$A$37:$B$37,'Results displayed in graphics'!$A$47:$B$47,'Results displayed in graphics'!$A$41:$B$41,'Results displayed in graphics'!$A$43:$B$43)</c:f>
              <c:multiLvlStrCache>
                <c:ptCount val="11"/>
                <c:lvl>
                  <c:pt idx="0">
                    <c:v>History and management of the farm </c:v>
                  </c:pt>
                  <c:pt idx="1">
                    <c:v>Planting material </c:v>
                  </c:pt>
                  <c:pt idx="2">
                    <c:v>Management of the soil and other substrate </c:v>
                  </c:pt>
                  <c:pt idx="3">
                    <c:v>Fertilization </c:v>
                  </c:pt>
                  <c:pt idx="4">
                    <c:v>Water management</c:v>
                  </c:pt>
                  <c:pt idx="5">
                    <c:v>Crop protection </c:v>
                  </c:pt>
                  <c:pt idx="6">
                    <c:v>Presence of animals on the farm </c:v>
                  </c:pt>
                  <c:pt idx="7">
                    <c:v>Hygiene and health </c:v>
                  </c:pt>
                  <c:pt idx="8">
                    <c:v>Training </c:v>
                  </c:pt>
                  <c:pt idx="9">
                    <c:v>Transport</c:v>
                  </c:pt>
                  <c:pt idx="10">
                    <c:v>Management of residues and polluting agents </c:v>
                  </c:pt>
                </c:lvl>
                <c:lvl>
                  <c:pt idx="0">
                    <c:v>1.</c:v>
                  </c:pt>
                  <c:pt idx="1">
                    <c:v>2.</c:v>
                  </c:pt>
                  <c:pt idx="2">
                    <c:v>3.</c:v>
                  </c:pt>
                  <c:pt idx="3">
                    <c:v>4.</c:v>
                  </c:pt>
                  <c:pt idx="4">
                    <c:v>5.</c:v>
                  </c:pt>
                  <c:pt idx="5">
                    <c:v>6.</c:v>
                  </c:pt>
                  <c:pt idx="6">
                    <c:v>7.</c:v>
                  </c:pt>
                  <c:pt idx="7">
                    <c:v>8.</c:v>
                  </c:pt>
                  <c:pt idx="8">
                    <c:v>11.</c:v>
                  </c:pt>
                  <c:pt idx="9">
                    <c:v>9.</c:v>
                  </c:pt>
                  <c:pt idx="10">
                    <c:v>10.</c:v>
                  </c:pt>
                </c:lvl>
              </c:multiLvlStrCache>
            </c:multiLvlStrRef>
          </c:cat>
          <c:val>
            <c:numRef>
              <c:f>('Results displayed in graphics'!$F$4,'Results displayed in graphics'!$F$7,'Results displayed in graphics'!$F$9,'Results displayed in graphics'!$F$14,'Results displayed in graphics'!$F$20,'Results displayed in graphics'!$F$26,'Results displayed in graphics'!$F$35,'Results displayed in graphics'!$F$37,'Results displayed in graphics'!$F$47,'Results displayed in graphics'!$F$41,'Results displayed in graphics'!$F$43)</c:f>
              <c:numCache>
                <c:formatCode>General</c:formatCode>
                <c:ptCount val="11"/>
                <c:pt idx="0">
                  <c:v>0</c:v>
                </c:pt>
                <c:pt idx="1">
                  <c:v>0</c:v>
                </c:pt>
                <c:pt idx="2">
                  <c:v>0</c:v>
                </c:pt>
                <c:pt idx="3">
                  <c:v>0</c:v>
                </c:pt>
                <c:pt idx="4">
                  <c:v>0</c:v>
                </c:pt>
                <c:pt idx="5">
                  <c:v>0</c:v>
                </c:pt>
                <c:pt idx="6">
                  <c:v>0</c:v>
                </c:pt>
                <c:pt idx="7">
                  <c:v>0</c:v>
                </c:pt>
                <c:pt idx="8">
                  <c:v>0</c:v>
                </c:pt>
                <c:pt idx="9">
                  <c:v>0</c:v>
                </c:pt>
                <c:pt idx="10">
                  <c:v>0</c:v>
                </c:pt>
              </c:numCache>
            </c:numRef>
          </c:val>
          <c:extLst xmlns:c16r2="http://schemas.microsoft.com/office/drawing/2015/06/chart">
            <c:ext xmlns:c16="http://schemas.microsoft.com/office/drawing/2014/chart" uri="{C3380CC4-5D6E-409C-BE32-E72D297353CC}">
              <c16:uniqueId val="{00000000-590B-44C9-9724-B0CAF9029BB6}"/>
            </c:ext>
          </c:extLst>
        </c:ser>
        <c:dLbls>
          <c:showLegendKey val="0"/>
          <c:showVal val="0"/>
          <c:showCatName val="0"/>
          <c:showSerName val="0"/>
          <c:showPercent val="0"/>
          <c:showBubbleSize val="0"/>
        </c:dLbls>
        <c:axId val="117513216"/>
        <c:axId val="152241280"/>
      </c:radarChart>
      <c:catAx>
        <c:axId val="117513216"/>
        <c:scaling>
          <c:orientation val="minMax"/>
        </c:scaling>
        <c:delete val="0"/>
        <c:axPos val="b"/>
        <c:majorGridlines/>
        <c:numFmt formatCode="General" sourceLinked="0"/>
        <c:majorTickMark val="out"/>
        <c:minorTickMark val="none"/>
        <c:tickLblPos val="nextTo"/>
        <c:crossAx val="152241280"/>
        <c:crosses val="autoZero"/>
        <c:auto val="1"/>
        <c:lblAlgn val="ctr"/>
        <c:lblOffset val="100"/>
        <c:noMultiLvlLbl val="0"/>
      </c:catAx>
      <c:valAx>
        <c:axId val="152241280"/>
        <c:scaling>
          <c:orientation val="minMax"/>
          <c:max val="1"/>
          <c:min val="0"/>
        </c:scaling>
        <c:delete val="0"/>
        <c:axPos val="l"/>
        <c:majorGridlines>
          <c:spPr>
            <a:ln>
              <a:noFill/>
            </a:ln>
          </c:spPr>
        </c:majorGridlines>
        <c:numFmt formatCode="General" sourceLinked="1"/>
        <c:majorTickMark val="cross"/>
        <c:minorTickMark val="none"/>
        <c:tickLblPos val="nextTo"/>
        <c:crossAx val="117513216"/>
        <c:crosses val="autoZero"/>
        <c:crossBetween val="between"/>
      </c:valAx>
    </c:plotArea>
    <c:legend>
      <c:legendPos val="b"/>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jpg"/><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6504776</xdr:colOff>
      <xdr:row>0</xdr:row>
      <xdr:rowOff>1321594</xdr:rowOff>
    </xdr:to>
    <xdr:pic>
      <xdr:nvPicPr>
        <xdr:cNvPr id="3"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504776" cy="13215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0</xdr:colOff>
      <xdr:row>0</xdr:row>
      <xdr:rowOff>1248218</xdr:rowOff>
    </xdr:to>
    <xdr:pic>
      <xdr:nvPicPr>
        <xdr:cNvPr id="6" name="Imagen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143625" cy="124821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54</xdr:row>
      <xdr:rowOff>60133</xdr:rowOff>
    </xdr:from>
    <xdr:to>
      <xdr:col>8</xdr:col>
      <xdr:colOff>357186</xdr:colOff>
      <xdr:row>85</xdr:row>
      <xdr:rowOff>49654</xdr:rowOff>
    </xdr:to>
    <xdr:graphicFrame macro="">
      <xdr:nvGraphicFramePr>
        <xdr:cNvPr id="3" name="Gráfico 2">
          <a:extLst>
            <a:ext uri="{FF2B5EF4-FFF2-40B4-BE49-F238E27FC236}">
              <a16:creationId xmlns=""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552450</xdr:colOff>
      <xdr:row>54</xdr:row>
      <xdr:rowOff>40813</xdr:rowOff>
    </xdr:from>
    <xdr:to>
      <xdr:col>17</xdr:col>
      <xdr:colOff>33180</xdr:colOff>
      <xdr:row>72</xdr:row>
      <xdr:rowOff>44895</xdr:rowOff>
    </xdr:to>
    <xdr:graphicFrame macro="">
      <xdr:nvGraphicFramePr>
        <xdr:cNvPr id="4" name="Gráfico 3">
          <a:extLst>
            <a:ext uri="{FF2B5EF4-FFF2-40B4-BE49-F238E27FC236}">
              <a16:creationId xmlns=""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180974</xdr:colOff>
      <xdr:row>54</xdr:row>
      <xdr:rowOff>40811</xdr:rowOff>
    </xdr:from>
    <xdr:to>
      <xdr:col>25</xdr:col>
      <xdr:colOff>485775</xdr:colOff>
      <xdr:row>72</xdr:row>
      <xdr:rowOff>44892</xdr:rowOff>
    </xdr:to>
    <xdr:graphicFrame macro="">
      <xdr:nvGraphicFramePr>
        <xdr:cNvPr id="7" name="Gráfico 6">
          <a:extLst>
            <a:ext uri="{FF2B5EF4-FFF2-40B4-BE49-F238E27FC236}">
              <a16:creationId xmlns=""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561975</xdr:colOff>
      <xdr:row>72</xdr:row>
      <xdr:rowOff>176884</xdr:rowOff>
    </xdr:from>
    <xdr:to>
      <xdr:col>17</xdr:col>
      <xdr:colOff>44135</xdr:colOff>
      <xdr:row>90</xdr:row>
      <xdr:rowOff>51696</xdr:rowOff>
    </xdr:to>
    <xdr:graphicFrame macro="">
      <xdr:nvGraphicFramePr>
        <xdr:cNvPr id="8" name="Gráfico 7">
          <a:extLst>
            <a:ext uri="{FF2B5EF4-FFF2-40B4-BE49-F238E27FC236}">
              <a16:creationId xmlns=""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186417</xdr:colOff>
      <xdr:row>72</xdr:row>
      <xdr:rowOff>163277</xdr:rowOff>
    </xdr:from>
    <xdr:to>
      <xdr:col>25</xdr:col>
      <xdr:colOff>491218</xdr:colOff>
      <xdr:row>90</xdr:row>
      <xdr:rowOff>54418</xdr:rowOff>
    </xdr:to>
    <xdr:graphicFrame macro="">
      <xdr:nvGraphicFramePr>
        <xdr:cNvPr id="9" name="Gráfico 8">
          <a:extLst>
            <a:ext uri="{FF2B5EF4-FFF2-40B4-BE49-F238E27FC236}">
              <a16:creationId xmlns=""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2</xdr:col>
      <xdr:colOff>591911</xdr:colOff>
      <xdr:row>0</xdr:row>
      <xdr:rowOff>1248218</xdr:rowOff>
    </xdr:to>
    <xdr:pic>
      <xdr:nvPicPr>
        <xdr:cNvPr id="13" name="Imagen 2"/>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0" y="0"/>
          <a:ext cx="6143625" cy="1248218"/>
        </a:xfrm>
        <a:prstGeom prst="rect">
          <a:avLst/>
        </a:prstGeom>
      </xdr:spPr>
    </xdr:pic>
    <xdr:clientData/>
  </xdr:twoCellAnchor>
  <xdr:twoCellAnchor editAs="oneCell">
    <xdr:from>
      <xdr:col>3</xdr:col>
      <xdr:colOff>0</xdr:colOff>
      <xdr:row>0</xdr:row>
      <xdr:rowOff>0</xdr:rowOff>
    </xdr:from>
    <xdr:to>
      <xdr:col>9</xdr:col>
      <xdr:colOff>625929</xdr:colOff>
      <xdr:row>0</xdr:row>
      <xdr:rowOff>1248218</xdr:rowOff>
    </xdr:to>
    <xdr:pic>
      <xdr:nvPicPr>
        <xdr:cNvPr id="14" name="Imagen 2"/>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572250" y="0"/>
          <a:ext cx="5959929" cy="1248218"/>
        </a:xfrm>
        <a:prstGeom prst="rect">
          <a:avLst/>
        </a:prstGeom>
      </xdr:spPr>
    </xdr:pic>
    <xdr:clientData/>
  </xdr:twoCellAnchor>
  <xdr:twoCellAnchor editAs="oneCell">
    <xdr:from>
      <xdr:col>10</xdr:col>
      <xdr:colOff>0</xdr:colOff>
      <xdr:row>0</xdr:row>
      <xdr:rowOff>0</xdr:rowOff>
    </xdr:from>
    <xdr:to>
      <xdr:col>20</xdr:col>
      <xdr:colOff>13608</xdr:colOff>
      <xdr:row>0</xdr:row>
      <xdr:rowOff>1248218</xdr:rowOff>
    </xdr:to>
    <xdr:pic>
      <xdr:nvPicPr>
        <xdr:cNvPr id="17" name="Imagen 2"/>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2559393" y="0"/>
          <a:ext cx="6545036" cy="1248218"/>
        </a:xfrm>
        <a:prstGeom prst="rect">
          <a:avLst/>
        </a:prstGeom>
      </xdr:spPr>
    </xdr:pic>
    <xdr:clientData/>
  </xdr:twoCellAnchor>
  <xdr:twoCellAnchor editAs="oneCell">
    <xdr:from>
      <xdr:col>20</xdr:col>
      <xdr:colOff>0</xdr:colOff>
      <xdr:row>0</xdr:row>
      <xdr:rowOff>0</xdr:rowOff>
    </xdr:from>
    <xdr:to>
      <xdr:col>29</xdr:col>
      <xdr:colOff>265339</xdr:colOff>
      <xdr:row>0</xdr:row>
      <xdr:rowOff>1248218</xdr:rowOff>
    </xdr:to>
    <xdr:pic>
      <xdr:nvPicPr>
        <xdr:cNvPr id="23" name="Imagen 2"/>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9090821" y="0"/>
          <a:ext cx="6143625" cy="124821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2838108</xdr:colOff>
      <xdr:row>0</xdr:row>
      <xdr:rowOff>1885950</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296058" cy="18859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15586</xdr:colOff>
      <xdr:row>0</xdr:row>
      <xdr:rowOff>1668888</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8226136" cy="16688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19050</xdr:colOff>
      <xdr:row>0</xdr:row>
      <xdr:rowOff>1582633</xdr:rowOff>
    </xdr:to>
    <xdr:pic>
      <xdr:nvPicPr>
        <xdr:cNvPr id="4"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800975" cy="158263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view="pageLayout" zoomScale="80" zoomScaleNormal="100" zoomScalePageLayoutView="80" workbookViewId="0">
      <selection activeCell="A8" sqref="A8"/>
    </sheetView>
  </sheetViews>
  <sheetFormatPr defaultColWidth="9.140625" defaultRowHeight="15" x14ac:dyDescent="0.25"/>
  <cols>
    <col min="1" max="1" width="91.28515625" style="146" customWidth="1"/>
    <col min="2" max="16384" width="9.140625" style="146"/>
  </cols>
  <sheetData>
    <row r="1" spans="1:1" ht="108.75" customHeight="1" x14ac:dyDescent="0.25"/>
    <row r="2" spans="1:1" hidden="1" x14ac:dyDescent="0.25">
      <c r="A2" s="147"/>
    </row>
    <row r="3" spans="1:1" x14ac:dyDescent="0.25">
      <c r="A3" s="153"/>
    </row>
    <row r="4" spans="1:1" ht="45.75" customHeight="1" x14ac:dyDescent="0.25">
      <c r="A4" s="152" t="s">
        <v>249</v>
      </c>
    </row>
    <row r="5" spans="1:1" hidden="1" x14ac:dyDescent="0.25">
      <c r="A5" s="148"/>
    </row>
    <row r="6" spans="1:1" x14ac:dyDescent="0.25">
      <c r="A6" s="151"/>
    </row>
    <row r="7" spans="1:1" ht="21" customHeight="1" x14ac:dyDescent="0.25">
      <c r="A7" s="149" t="s">
        <v>252</v>
      </c>
    </row>
    <row r="8" spans="1:1" ht="114.75" customHeight="1" x14ac:dyDescent="0.25">
      <c r="A8" s="150" t="s">
        <v>250</v>
      </c>
    </row>
    <row r="9" spans="1:1" ht="22.5" customHeight="1" x14ac:dyDescent="0.25">
      <c r="A9" s="149" t="s">
        <v>253</v>
      </c>
    </row>
    <row r="10" spans="1:1" ht="255" customHeight="1" x14ac:dyDescent="0.25">
      <c r="A10" s="150" t="s">
        <v>251</v>
      </c>
    </row>
    <row r="11" spans="1:1" ht="156" customHeight="1" x14ac:dyDescent="0.25">
      <c r="A11" s="165" t="s">
        <v>247</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7"/>
  <sheetViews>
    <sheetView view="pageLayout" zoomScaleNormal="100" workbookViewId="0">
      <selection activeCell="B9" sqref="B9"/>
    </sheetView>
  </sheetViews>
  <sheetFormatPr defaultColWidth="9.140625" defaultRowHeight="15" x14ac:dyDescent="0.25"/>
  <cols>
    <col min="2" max="2" width="59.28515625" customWidth="1"/>
    <col min="3" max="3" width="9" customWidth="1"/>
    <col min="4" max="4" width="8.28515625" customWidth="1"/>
  </cols>
  <sheetData>
    <row r="1" spans="1:4" ht="105.75" customHeight="1" x14ac:dyDescent="0.25"/>
    <row r="2" spans="1:4" ht="18.75" x14ac:dyDescent="0.25">
      <c r="A2" s="216" t="s">
        <v>431</v>
      </c>
      <c r="B2" s="216"/>
      <c r="C2" s="216"/>
      <c r="D2" s="216"/>
    </row>
    <row r="3" spans="1:4" x14ac:dyDescent="0.25">
      <c r="A3" t="s">
        <v>430</v>
      </c>
    </row>
    <row r="4" spans="1:4" ht="15.75" x14ac:dyDescent="0.25">
      <c r="A4" s="161" t="s">
        <v>429</v>
      </c>
      <c r="B4" s="159"/>
      <c r="C4" s="158" t="s">
        <v>246</v>
      </c>
      <c r="D4" s="160"/>
    </row>
    <row r="5" spans="1:4" ht="30" customHeight="1" thickBot="1" x14ac:dyDescent="0.3">
      <c r="A5" s="87" t="s">
        <v>1</v>
      </c>
      <c r="B5" s="155" t="s">
        <v>254</v>
      </c>
      <c r="C5" s="156" t="s">
        <v>427</v>
      </c>
      <c r="D5" s="157" t="s">
        <v>428</v>
      </c>
    </row>
    <row r="6" spans="1:4" ht="30" customHeight="1" thickBot="1" x14ac:dyDescent="0.3">
      <c r="A6" s="7" t="s">
        <v>3</v>
      </c>
      <c r="B6" s="190" t="s">
        <v>255</v>
      </c>
      <c r="C6" s="38"/>
      <c r="D6" s="43"/>
    </row>
    <row r="7" spans="1:4" ht="30" customHeight="1" thickBot="1" x14ac:dyDescent="0.3">
      <c r="A7" s="1" t="s">
        <v>4</v>
      </c>
      <c r="B7" s="191" t="s">
        <v>256</v>
      </c>
      <c r="C7" s="44"/>
      <c r="D7" s="45"/>
    </row>
    <row r="8" spans="1:4" ht="45.75" customHeight="1" thickBot="1" x14ac:dyDescent="0.3">
      <c r="A8" s="1" t="s">
        <v>6</v>
      </c>
      <c r="B8" s="191" t="s">
        <v>257</v>
      </c>
      <c r="C8" s="44"/>
      <c r="D8" s="45"/>
    </row>
    <row r="9" spans="1:4" ht="60" customHeight="1" thickBot="1" x14ac:dyDescent="0.3">
      <c r="A9" s="66" t="s">
        <v>8</v>
      </c>
      <c r="B9" s="191" t="s">
        <v>258</v>
      </c>
      <c r="C9" s="44"/>
      <c r="D9" s="45"/>
    </row>
    <row r="10" spans="1:4" ht="30" customHeight="1" thickBot="1" x14ac:dyDescent="0.3">
      <c r="A10" s="70" t="s">
        <v>9</v>
      </c>
      <c r="B10" s="69" t="s">
        <v>259</v>
      </c>
      <c r="C10" s="36"/>
      <c r="D10" s="46"/>
    </row>
    <row r="11" spans="1:4" ht="46.5" customHeight="1" thickBot="1" x14ac:dyDescent="0.3">
      <c r="A11" s="66" t="s">
        <v>4</v>
      </c>
      <c r="B11" s="68" t="s">
        <v>260</v>
      </c>
      <c r="C11" s="44"/>
      <c r="D11" s="45"/>
    </row>
    <row r="12" spans="1:4" ht="30" customHeight="1" thickBot="1" x14ac:dyDescent="0.3">
      <c r="A12" s="122" t="s">
        <v>10</v>
      </c>
      <c r="B12" s="112" t="s">
        <v>261</v>
      </c>
      <c r="C12" s="89"/>
      <c r="D12" s="90"/>
    </row>
    <row r="13" spans="1:4" ht="30" customHeight="1" thickBot="1" x14ac:dyDescent="0.3">
      <c r="A13" s="70" t="s">
        <v>12</v>
      </c>
      <c r="B13" s="69" t="s">
        <v>262</v>
      </c>
      <c r="C13" s="36"/>
      <c r="D13" s="46"/>
    </row>
    <row r="14" spans="1:4" ht="30" customHeight="1" thickBot="1" x14ac:dyDescent="0.3">
      <c r="A14" s="66" t="s">
        <v>4</v>
      </c>
      <c r="B14" s="68" t="s">
        <v>263</v>
      </c>
      <c r="C14" s="44"/>
      <c r="D14" s="45"/>
    </row>
    <row r="15" spans="1:4" ht="30" customHeight="1" thickBot="1" x14ac:dyDescent="0.3">
      <c r="A15" s="87" t="s">
        <v>13</v>
      </c>
      <c r="B15" s="88" t="s">
        <v>264</v>
      </c>
      <c r="C15" s="89"/>
      <c r="D15" s="90"/>
    </row>
    <row r="16" spans="1:4" ht="30" customHeight="1" thickBot="1" x14ac:dyDescent="0.3">
      <c r="A16" s="70" t="s">
        <v>15</v>
      </c>
      <c r="B16" s="69" t="s">
        <v>265</v>
      </c>
      <c r="C16" s="36"/>
      <c r="D16" s="46"/>
    </row>
    <row r="17" spans="1:4" ht="30" customHeight="1" thickBot="1" x14ac:dyDescent="0.3">
      <c r="A17" s="66" t="s">
        <v>4</v>
      </c>
      <c r="B17" s="68" t="s">
        <v>266</v>
      </c>
      <c r="C17" s="44"/>
      <c r="D17" s="45"/>
    </row>
    <row r="18" spans="1:4" ht="30" customHeight="1" thickBot="1" x14ac:dyDescent="0.3">
      <c r="A18" s="7" t="s">
        <v>16</v>
      </c>
      <c r="B18" s="8" t="s">
        <v>267</v>
      </c>
      <c r="C18" s="36"/>
      <c r="D18" s="46"/>
    </row>
    <row r="19" spans="1:4" ht="30" customHeight="1" thickBot="1" x14ac:dyDescent="0.3">
      <c r="A19" s="1" t="s">
        <v>4</v>
      </c>
      <c r="B19" s="4" t="s">
        <v>268</v>
      </c>
      <c r="C19" s="44"/>
      <c r="D19" s="45"/>
    </row>
    <row r="20" spans="1:4" ht="30" customHeight="1" thickBot="1" x14ac:dyDescent="0.3">
      <c r="A20" s="1" t="s">
        <v>6</v>
      </c>
      <c r="B20" s="4" t="s">
        <v>269</v>
      </c>
      <c r="C20" s="44"/>
      <c r="D20" s="45"/>
    </row>
    <row r="21" spans="1:4" ht="30" customHeight="1" thickBot="1" x14ac:dyDescent="0.3">
      <c r="A21" s="1" t="s">
        <v>8</v>
      </c>
      <c r="B21" s="4" t="s">
        <v>270</v>
      </c>
      <c r="C21" s="44"/>
      <c r="D21" s="45"/>
    </row>
    <row r="22" spans="1:4" ht="30" customHeight="1" thickBot="1" x14ac:dyDescent="0.3">
      <c r="A22" s="1" t="s">
        <v>20</v>
      </c>
      <c r="B22" s="4" t="s">
        <v>271</v>
      </c>
      <c r="C22" s="44"/>
      <c r="D22" s="45"/>
    </row>
    <row r="23" spans="1:4" ht="30" customHeight="1" thickBot="1" x14ac:dyDescent="0.3">
      <c r="A23" s="1" t="s">
        <v>22</v>
      </c>
      <c r="B23" s="4" t="s">
        <v>272</v>
      </c>
      <c r="C23" s="44"/>
      <c r="D23" s="45"/>
    </row>
    <row r="24" spans="1:4" ht="44.25" customHeight="1" thickBot="1" x14ac:dyDescent="0.3">
      <c r="A24" s="1" t="s">
        <v>24</v>
      </c>
      <c r="B24" s="4" t="s">
        <v>273</v>
      </c>
      <c r="C24" s="44"/>
      <c r="D24" s="45"/>
    </row>
    <row r="25" spans="1:4" ht="45.75" customHeight="1" thickBot="1" x14ac:dyDescent="0.3">
      <c r="A25" s="1" t="s">
        <v>26</v>
      </c>
      <c r="B25" s="4" t="s">
        <v>274</v>
      </c>
      <c r="C25" s="44"/>
      <c r="D25" s="45"/>
    </row>
    <row r="26" spans="1:4" ht="30" customHeight="1" thickBot="1" x14ac:dyDescent="0.3">
      <c r="A26" s="1" t="s">
        <v>28</v>
      </c>
      <c r="B26" s="4" t="s">
        <v>275</v>
      </c>
      <c r="C26" s="44"/>
      <c r="D26" s="45"/>
    </row>
    <row r="27" spans="1:4" ht="30" customHeight="1" thickBot="1" x14ac:dyDescent="0.3">
      <c r="A27" s="1" t="s">
        <v>30</v>
      </c>
      <c r="B27" s="4" t="s">
        <v>276</v>
      </c>
      <c r="C27" s="44"/>
      <c r="D27" s="45"/>
    </row>
    <row r="28" spans="1:4" ht="30" customHeight="1" thickBot="1" x14ac:dyDescent="0.3">
      <c r="A28" s="7" t="s">
        <v>32</v>
      </c>
      <c r="B28" s="8" t="s">
        <v>277</v>
      </c>
      <c r="C28" s="36"/>
      <c r="D28" s="46"/>
    </row>
    <row r="29" spans="1:4" ht="30" customHeight="1" thickBot="1" x14ac:dyDescent="0.3">
      <c r="A29" s="1" t="s">
        <v>4</v>
      </c>
      <c r="B29" s="4" t="s">
        <v>278</v>
      </c>
      <c r="C29" s="44"/>
      <c r="D29" s="45"/>
    </row>
    <row r="30" spans="1:4" ht="30" customHeight="1" thickBot="1" x14ac:dyDescent="0.3">
      <c r="A30" s="1" t="s">
        <v>6</v>
      </c>
      <c r="B30" s="4" t="s">
        <v>279</v>
      </c>
      <c r="C30" s="44"/>
      <c r="D30" s="45"/>
    </row>
    <row r="31" spans="1:4" ht="30" customHeight="1" thickBot="1" x14ac:dyDescent="0.3">
      <c r="A31" s="1" t="s">
        <v>8</v>
      </c>
      <c r="B31" s="4" t="s">
        <v>280</v>
      </c>
      <c r="C31" s="44"/>
      <c r="D31" s="45"/>
    </row>
    <row r="32" spans="1:4" ht="44.25" customHeight="1" thickBot="1" x14ac:dyDescent="0.3">
      <c r="A32" s="1" t="s">
        <v>20</v>
      </c>
      <c r="B32" s="4" t="s">
        <v>281</v>
      </c>
      <c r="C32" s="44"/>
      <c r="D32" s="45"/>
    </row>
    <row r="33" spans="1:4" ht="30" customHeight="1" thickBot="1" x14ac:dyDescent="0.3">
      <c r="A33" s="1" t="s">
        <v>22</v>
      </c>
      <c r="B33" s="4" t="s">
        <v>282</v>
      </c>
      <c r="C33" s="44"/>
      <c r="D33" s="45"/>
    </row>
    <row r="34" spans="1:4" ht="30" customHeight="1" thickBot="1" x14ac:dyDescent="0.3">
      <c r="A34" s="1" t="s">
        <v>24</v>
      </c>
      <c r="B34" s="4" t="s">
        <v>283</v>
      </c>
      <c r="C34" s="44"/>
      <c r="D34" s="45"/>
    </row>
    <row r="35" spans="1:4" ht="30" customHeight="1" thickBot="1" x14ac:dyDescent="0.3">
      <c r="A35" s="1" t="s">
        <v>26</v>
      </c>
      <c r="B35" s="4" t="s">
        <v>284</v>
      </c>
      <c r="C35" s="44"/>
      <c r="D35" s="45"/>
    </row>
    <row r="36" spans="1:4" ht="30" customHeight="1" thickBot="1" x14ac:dyDescent="0.3">
      <c r="A36" s="1" t="s">
        <v>28</v>
      </c>
      <c r="B36" s="4" t="s">
        <v>285</v>
      </c>
      <c r="C36" s="44"/>
      <c r="D36" s="45"/>
    </row>
    <row r="37" spans="1:4" ht="30" customHeight="1" thickBot="1" x14ac:dyDescent="0.3">
      <c r="A37" s="7" t="s">
        <v>41</v>
      </c>
      <c r="B37" s="8" t="s">
        <v>286</v>
      </c>
      <c r="C37" s="36"/>
      <c r="D37" s="46"/>
    </row>
    <row r="38" spans="1:4" ht="30" customHeight="1" thickBot="1" x14ac:dyDescent="0.3">
      <c r="A38" s="1" t="s">
        <v>4</v>
      </c>
      <c r="B38" s="4" t="s">
        <v>287</v>
      </c>
      <c r="C38" s="44"/>
      <c r="D38" s="45"/>
    </row>
    <row r="39" spans="1:4" ht="30" customHeight="1" thickBot="1" x14ac:dyDescent="0.3">
      <c r="A39" s="1" t="s">
        <v>6</v>
      </c>
      <c r="B39" s="4" t="s">
        <v>288</v>
      </c>
      <c r="C39" s="44"/>
      <c r="D39" s="45"/>
    </row>
    <row r="40" spans="1:4" ht="30" customHeight="1" thickBot="1" x14ac:dyDescent="0.3">
      <c r="A40" s="122" t="s">
        <v>45</v>
      </c>
      <c r="B40" s="112" t="s">
        <v>289</v>
      </c>
      <c r="C40" s="89"/>
      <c r="D40" s="90"/>
    </row>
    <row r="41" spans="1:4" ht="30" customHeight="1" thickBot="1" x14ac:dyDescent="0.3">
      <c r="A41" s="70" t="s">
        <v>47</v>
      </c>
      <c r="B41" s="69" t="s">
        <v>290</v>
      </c>
      <c r="C41" s="36"/>
      <c r="D41" s="46"/>
    </row>
    <row r="42" spans="1:4" ht="30" customHeight="1" thickBot="1" x14ac:dyDescent="0.3">
      <c r="A42" s="66" t="s">
        <v>4</v>
      </c>
      <c r="B42" s="68" t="s">
        <v>291</v>
      </c>
      <c r="C42" s="44"/>
      <c r="D42" s="45"/>
    </row>
    <row r="43" spans="1:4" ht="30" customHeight="1" thickBot="1" x14ac:dyDescent="0.3">
      <c r="A43" s="70" t="s">
        <v>48</v>
      </c>
      <c r="B43" s="69" t="s">
        <v>292</v>
      </c>
      <c r="C43" s="36"/>
      <c r="D43" s="46"/>
    </row>
    <row r="44" spans="1:4" ht="30" customHeight="1" thickBot="1" x14ac:dyDescent="0.3">
      <c r="A44" s="73" t="s">
        <v>4</v>
      </c>
      <c r="B44" s="74" t="s">
        <v>293</v>
      </c>
      <c r="C44" s="71"/>
      <c r="D44" s="72"/>
    </row>
    <row r="45" spans="1:4" ht="30" customHeight="1" thickBot="1" x14ac:dyDescent="0.3">
      <c r="A45" s="66" t="s">
        <v>6</v>
      </c>
      <c r="B45" s="68" t="s">
        <v>294</v>
      </c>
      <c r="C45" s="44"/>
      <c r="D45" s="45"/>
    </row>
    <row r="46" spans="1:4" ht="30" customHeight="1" thickBot="1" x14ac:dyDescent="0.3">
      <c r="A46" s="70" t="s">
        <v>49</v>
      </c>
      <c r="B46" s="69" t="s">
        <v>295</v>
      </c>
      <c r="C46" s="36"/>
      <c r="D46" s="46"/>
    </row>
    <row r="47" spans="1:4" ht="30" customHeight="1" thickBot="1" x14ac:dyDescent="0.3">
      <c r="A47" s="66" t="s">
        <v>4</v>
      </c>
      <c r="B47" s="68" t="s">
        <v>296</v>
      </c>
      <c r="C47" s="44"/>
      <c r="D47" s="45"/>
    </row>
    <row r="48" spans="1:4" ht="30" customHeight="1" thickBot="1" x14ac:dyDescent="0.3">
      <c r="A48" s="70" t="s">
        <v>50</v>
      </c>
      <c r="B48" s="69" t="s">
        <v>297</v>
      </c>
      <c r="C48" s="36"/>
      <c r="D48" s="46"/>
    </row>
    <row r="49" spans="1:4" ht="30" customHeight="1" thickBot="1" x14ac:dyDescent="0.3">
      <c r="A49" s="1" t="s">
        <v>4</v>
      </c>
      <c r="B49" s="4" t="s">
        <v>298</v>
      </c>
      <c r="C49" s="44"/>
      <c r="D49" s="45"/>
    </row>
    <row r="50" spans="1:4" ht="30" customHeight="1" thickBot="1" x14ac:dyDescent="0.3">
      <c r="A50" s="1" t="s">
        <v>6</v>
      </c>
      <c r="B50" s="4" t="s">
        <v>299</v>
      </c>
      <c r="C50" s="44"/>
      <c r="D50" s="45"/>
    </row>
    <row r="51" spans="1:4" ht="43.5" customHeight="1" thickBot="1" x14ac:dyDescent="0.3">
      <c r="A51" s="1" t="s">
        <v>8</v>
      </c>
      <c r="B51" s="4" t="s">
        <v>300</v>
      </c>
      <c r="C51" s="44"/>
      <c r="D51" s="45"/>
    </row>
    <row r="52" spans="1:4" ht="53.25" customHeight="1" thickBot="1" x14ac:dyDescent="0.3">
      <c r="A52" s="1" t="s">
        <v>20</v>
      </c>
      <c r="B52" s="4" t="s">
        <v>301</v>
      </c>
      <c r="C52" s="44"/>
      <c r="D52" s="45"/>
    </row>
    <row r="53" spans="1:4" ht="30" customHeight="1" thickBot="1" x14ac:dyDescent="0.3">
      <c r="A53" s="70" t="s">
        <v>55</v>
      </c>
      <c r="B53" s="69" t="s">
        <v>302</v>
      </c>
      <c r="C53" s="36"/>
      <c r="D53" s="46"/>
    </row>
    <row r="54" spans="1:4" ht="30" customHeight="1" thickBot="1" x14ac:dyDescent="0.3">
      <c r="A54" s="66" t="s">
        <v>4</v>
      </c>
      <c r="B54" s="68" t="s">
        <v>303</v>
      </c>
      <c r="C54" s="44"/>
      <c r="D54" s="45"/>
    </row>
    <row r="55" spans="1:4" ht="30" customHeight="1" thickBot="1" x14ac:dyDescent="0.3">
      <c r="A55" s="87" t="s">
        <v>57</v>
      </c>
      <c r="B55" s="88" t="s">
        <v>304</v>
      </c>
      <c r="C55" s="89"/>
      <c r="D55" s="90"/>
    </row>
    <row r="56" spans="1:4" ht="30" customHeight="1" thickBot="1" x14ac:dyDescent="0.3">
      <c r="A56" s="70" t="s">
        <v>59</v>
      </c>
      <c r="B56" s="69" t="s">
        <v>305</v>
      </c>
      <c r="C56" s="36"/>
      <c r="D56" s="46"/>
    </row>
    <row r="57" spans="1:4" ht="65.25" customHeight="1" thickBot="1" x14ac:dyDescent="0.3">
      <c r="A57" s="79" t="s">
        <v>192</v>
      </c>
      <c r="B57" s="75" t="s">
        <v>306</v>
      </c>
      <c r="C57" s="47"/>
      <c r="D57" s="48"/>
    </row>
    <row r="58" spans="1:4" ht="30" customHeight="1" thickBot="1" x14ac:dyDescent="0.3">
      <c r="A58" s="79" t="s">
        <v>6</v>
      </c>
      <c r="B58" s="75" t="s">
        <v>307</v>
      </c>
      <c r="C58" s="47"/>
      <c r="D58" s="48"/>
    </row>
    <row r="59" spans="1:4" ht="30" customHeight="1" thickBot="1" x14ac:dyDescent="0.3">
      <c r="A59" s="66" t="s">
        <v>8</v>
      </c>
      <c r="B59" s="68" t="s">
        <v>308</v>
      </c>
      <c r="C59" s="44"/>
      <c r="D59" s="45"/>
    </row>
    <row r="60" spans="1:4" ht="30" customHeight="1" thickBot="1" x14ac:dyDescent="0.3">
      <c r="A60" s="70" t="s">
        <v>244</v>
      </c>
      <c r="B60" s="69" t="s">
        <v>309</v>
      </c>
      <c r="C60" s="36"/>
      <c r="D60" s="46"/>
    </row>
    <row r="61" spans="1:4" ht="48.75" customHeight="1" thickBot="1" x14ac:dyDescent="0.3">
      <c r="A61" s="66" t="s">
        <v>4</v>
      </c>
      <c r="B61" s="77" t="s">
        <v>310</v>
      </c>
      <c r="C61" s="44"/>
      <c r="D61" s="45"/>
    </row>
    <row r="62" spans="1:4" ht="30" customHeight="1" thickBot="1" x14ac:dyDescent="0.3">
      <c r="A62" s="66" t="s">
        <v>6</v>
      </c>
      <c r="B62" s="77" t="s">
        <v>311</v>
      </c>
      <c r="C62" s="44"/>
      <c r="D62" s="45"/>
    </row>
    <row r="63" spans="1:4" ht="30" customHeight="1" thickBot="1" x14ac:dyDescent="0.3">
      <c r="A63" s="66" t="s">
        <v>8</v>
      </c>
      <c r="B63" s="77" t="s">
        <v>312</v>
      </c>
      <c r="C63" s="44"/>
      <c r="D63" s="45"/>
    </row>
    <row r="64" spans="1:4" ht="44.25" customHeight="1" thickBot="1" x14ac:dyDescent="0.3">
      <c r="A64" s="66" t="s">
        <v>20</v>
      </c>
      <c r="B64" s="77" t="s">
        <v>313</v>
      </c>
      <c r="C64" s="44"/>
      <c r="D64" s="45"/>
    </row>
    <row r="65" spans="1:4" ht="30" customHeight="1" thickBot="1" x14ac:dyDescent="0.3">
      <c r="A65" s="70" t="s">
        <v>245</v>
      </c>
      <c r="B65" s="78" t="s">
        <v>314</v>
      </c>
      <c r="C65" s="36"/>
      <c r="D65" s="46"/>
    </row>
    <row r="66" spans="1:4" ht="30" customHeight="1" thickBot="1" x14ac:dyDescent="0.3">
      <c r="A66" s="66" t="s">
        <v>4</v>
      </c>
      <c r="B66" s="4" t="s">
        <v>315</v>
      </c>
      <c r="C66" s="44"/>
      <c r="D66" s="45"/>
    </row>
    <row r="67" spans="1:4" ht="40.5" customHeight="1" thickBot="1" x14ac:dyDescent="0.3">
      <c r="A67" s="66" t="s">
        <v>6</v>
      </c>
      <c r="B67" s="4" t="s">
        <v>316</v>
      </c>
      <c r="C67" s="44"/>
      <c r="D67" s="45"/>
    </row>
    <row r="68" spans="1:4" ht="45" customHeight="1" thickBot="1" x14ac:dyDescent="0.3">
      <c r="A68" s="66" t="s">
        <v>8</v>
      </c>
      <c r="B68" s="4" t="s">
        <v>317</v>
      </c>
      <c r="C68" s="44"/>
      <c r="D68" s="45"/>
    </row>
    <row r="69" spans="1:4" ht="46.5" customHeight="1" thickBot="1" x14ac:dyDescent="0.3">
      <c r="A69" s="66" t="s">
        <v>20</v>
      </c>
      <c r="B69" s="4" t="s">
        <v>318</v>
      </c>
      <c r="C69" s="44"/>
      <c r="D69" s="45"/>
    </row>
    <row r="70" spans="1:4" ht="30" customHeight="1" thickBot="1" x14ac:dyDescent="0.3">
      <c r="A70" s="70" t="s">
        <v>232</v>
      </c>
      <c r="B70" s="78" t="s">
        <v>319</v>
      </c>
      <c r="C70" s="36"/>
      <c r="D70" s="46"/>
    </row>
    <row r="71" spans="1:4" ht="30" customHeight="1" thickBot="1" x14ac:dyDescent="0.3">
      <c r="A71" s="1" t="s">
        <v>4</v>
      </c>
      <c r="B71" s="4" t="s">
        <v>320</v>
      </c>
      <c r="C71" s="44"/>
      <c r="D71" s="45"/>
    </row>
    <row r="72" spans="1:4" ht="30" customHeight="1" thickBot="1" x14ac:dyDescent="0.3">
      <c r="A72" s="1" t="s">
        <v>6</v>
      </c>
      <c r="B72" s="4" t="s">
        <v>321</v>
      </c>
      <c r="C72" s="44"/>
      <c r="D72" s="45"/>
    </row>
    <row r="73" spans="1:4" ht="30" customHeight="1" thickBot="1" x14ac:dyDescent="0.3">
      <c r="A73" s="82" t="s">
        <v>218</v>
      </c>
      <c r="B73" s="83" t="s">
        <v>322</v>
      </c>
      <c r="C73" s="44"/>
      <c r="D73" s="45"/>
    </row>
    <row r="74" spans="1:4" ht="30" customHeight="1" thickBot="1" x14ac:dyDescent="0.3">
      <c r="A74" s="82" t="s">
        <v>219</v>
      </c>
      <c r="B74" s="83" t="s">
        <v>323</v>
      </c>
      <c r="C74" s="44"/>
      <c r="D74" s="45"/>
    </row>
    <row r="75" spans="1:4" ht="30" customHeight="1" thickBot="1" x14ac:dyDescent="0.3">
      <c r="A75" s="82" t="s">
        <v>220</v>
      </c>
      <c r="B75" s="83" t="s">
        <v>324</v>
      </c>
      <c r="C75" s="44"/>
      <c r="D75" s="45"/>
    </row>
    <row r="76" spans="1:4" ht="30" customHeight="1" thickBot="1" x14ac:dyDescent="0.3">
      <c r="A76" s="7" t="s">
        <v>75</v>
      </c>
      <c r="B76" s="8" t="s">
        <v>325</v>
      </c>
      <c r="C76" s="36"/>
      <c r="D76" s="46"/>
    </row>
    <row r="77" spans="1:4" ht="30" customHeight="1" thickBot="1" x14ac:dyDescent="0.3">
      <c r="A77" s="1" t="s">
        <v>4</v>
      </c>
      <c r="B77" s="4" t="s">
        <v>326</v>
      </c>
      <c r="C77" s="44"/>
      <c r="D77" s="45"/>
    </row>
    <row r="78" spans="1:4" ht="49.5" customHeight="1" thickBot="1" x14ac:dyDescent="0.3">
      <c r="A78" s="1" t="s">
        <v>6</v>
      </c>
      <c r="B78" s="4" t="s">
        <v>327</v>
      </c>
      <c r="C78" s="44"/>
      <c r="D78" s="45"/>
    </row>
    <row r="79" spans="1:4" ht="48" customHeight="1" thickBot="1" x14ac:dyDescent="0.3">
      <c r="A79" s="1" t="s">
        <v>8</v>
      </c>
      <c r="B79" s="4" t="s">
        <v>328</v>
      </c>
      <c r="C79" s="44"/>
      <c r="D79" s="45"/>
    </row>
    <row r="80" spans="1:4" ht="30" customHeight="1" thickBot="1" x14ac:dyDescent="0.3">
      <c r="A80" s="2" t="s">
        <v>20</v>
      </c>
      <c r="B80" s="5" t="s">
        <v>329</v>
      </c>
      <c r="C80" s="44"/>
      <c r="D80" s="45"/>
    </row>
    <row r="81" spans="1:4" ht="30" customHeight="1" thickBot="1" x14ac:dyDescent="0.3">
      <c r="A81" s="87" t="s">
        <v>80</v>
      </c>
      <c r="B81" s="88" t="s">
        <v>330</v>
      </c>
      <c r="C81" s="89"/>
      <c r="D81" s="90"/>
    </row>
    <row r="82" spans="1:4" ht="30" customHeight="1" thickBot="1" x14ac:dyDescent="0.3">
      <c r="A82" s="7" t="s">
        <v>82</v>
      </c>
      <c r="B82" s="9" t="s">
        <v>331</v>
      </c>
      <c r="C82" s="36"/>
      <c r="D82" s="46"/>
    </row>
    <row r="83" spans="1:4" ht="30" customHeight="1" thickBot="1" x14ac:dyDescent="0.3">
      <c r="A83" s="1" t="s">
        <v>4</v>
      </c>
      <c r="B83" s="4" t="s">
        <v>332</v>
      </c>
      <c r="C83" s="44"/>
      <c r="D83" s="45"/>
    </row>
    <row r="84" spans="1:4" ht="30" customHeight="1" thickBot="1" x14ac:dyDescent="0.3">
      <c r="A84" s="1" t="s">
        <v>6</v>
      </c>
      <c r="B84" s="4" t="s">
        <v>333</v>
      </c>
      <c r="C84" s="44"/>
      <c r="D84" s="45"/>
    </row>
    <row r="85" spans="1:4" ht="30" customHeight="1" thickBot="1" x14ac:dyDescent="0.3">
      <c r="A85" s="1" t="s">
        <v>8</v>
      </c>
      <c r="B85" s="4" t="s">
        <v>334</v>
      </c>
      <c r="C85" s="44"/>
      <c r="D85" s="45"/>
    </row>
    <row r="86" spans="1:4" ht="30" customHeight="1" thickBot="1" x14ac:dyDescent="0.3">
      <c r="A86" s="1" t="s">
        <v>20</v>
      </c>
      <c r="B86" s="4" t="s">
        <v>335</v>
      </c>
      <c r="C86" s="44"/>
      <c r="D86" s="45"/>
    </row>
    <row r="87" spans="1:4" ht="30" customHeight="1" thickBot="1" x14ac:dyDescent="0.3">
      <c r="A87" s="1" t="s">
        <v>22</v>
      </c>
      <c r="B87" s="4" t="s">
        <v>336</v>
      </c>
      <c r="C87" s="44"/>
      <c r="D87" s="45"/>
    </row>
    <row r="88" spans="1:4" ht="30" customHeight="1" thickBot="1" x14ac:dyDescent="0.3">
      <c r="A88" s="1" t="s">
        <v>24</v>
      </c>
      <c r="B88" s="4" t="s">
        <v>337</v>
      </c>
      <c r="C88" s="44"/>
      <c r="D88" s="45"/>
    </row>
    <row r="89" spans="1:4" ht="30" customHeight="1" thickBot="1" x14ac:dyDescent="0.3">
      <c r="A89" s="1" t="s">
        <v>26</v>
      </c>
      <c r="B89" s="4" t="s">
        <v>338</v>
      </c>
      <c r="C89" s="44"/>
      <c r="D89" s="45"/>
    </row>
    <row r="90" spans="1:4" ht="30" customHeight="1" thickBot="1" x14ac:dyDescent="0.3">
      <c r="A90" s="1" t="s">
        <v>28</v>
      </c>
      <c r="B90" s="4" t="s">
        <v>339</v>
      </c>
      <c r="C90" s="44"/>
      <c r="D90" s="45"/>
    </row>
    <row r="91" spans="1:4" ht="30" customHeight="1" thickBot="1" x14ac:dyDescent="0.3">
      <c r="A91" s="70" t="s">
        <v>91</v>
      </c>
      <c r="B91" s="78" t="s">
        <v>340</v>
      </c>
      <c r="C91" s="36"/>
      <c r="D91" s="46"/>
    </row>
    <row r="92" spans="1:4" ht="30" customHeight="1" thickBot="1" x14ac:dyDescent="0.3">
      <c r="A92" s="1" t="s">
        <v>4</v>
      </c>
      <c r="B92" s="4" t="s">
        <v>341</v>
      </c>
      <c r="C92" s="44"/>
      <c r="D92" s="45"/>
    </row>
    <row r="93" spans="1:4" ht="30" customHeight="1" thickBot="1" x14ac:dyDescent="0.3">
      <c r="A93" s="86" t="s">
        <v>6</v>
      </c>
      <c r="B93" s="140" t="s">
        <v>342</v>
      </c>
      <c r="C93" s="71"/>
      <c r="D93" s="72"/>
    </row>
    <row r="94" spans="1:4" ht="30" customHeight="1" thickBot="1" x14ac:dyDescent="0.3">
      <c r="A94" s="7" t="s">
        <v>93</v>
      </c>
      <c r="B94" s="9" t="s">
        <v>343</v>
      </c>
      <c r="C94" s="36"/>
      <c r="D94" s="46"/>
    </row>
    <row r="95" spans="1:4" ht="48.75" customHeight="1" thickBot="1" x14ac:dyDescent="0.3">
      <c r="A95" s="1" t="s">
        <v>4</v>
      </c>
      <c r="B95" s="4" t="s">
        <v>344</v>
      </c>
      <c r="C95" s="44"/>
      <c r="D95" s="45"/>
    </row>
    <row r="96" spans="1:4" ht="30" customHeight="1" thickBot="1" x14ac:dyDescent="0.3">
      <c r="A96" s="1" t="s">
        <v>6</v>
      </c>
      <c r="B96" s="4" t="s">
        <v>345</v>
      </c>
      <c r="C96" s="44"/>
      <c r="D96" s="45"/>
    </row>
    <row r="97" spans="1:4" ht="30" customHeight="1" thickBot="1" x14ac:dyDescent="0.3">
      <c r="A97" s="1" t="s">
        <v>8</v>
      </c>
      <c r="B97" s="4" t="s">
        <v>346</v>
      </c>
      <c r="C97" s="44"/>
      <c r="D97" s="45"/>
    </row>
    <row r="98" spans="1:4" ht="30" customHeight="1" thickBot="1" x14ac:dyDescent="0.3">
      <c r="A98" s="1" t="s">
        <v>20</v>
      </c>
      <c r="B98" s="4" t="s">
        <v>347</v>
      </c>
      <c r="C98" s="44"/>
      <c r="D98" s="45"/>
    </row>
    <row r="99" spans="1:4" ht="30" customHeight="1" thickBot="1" x14ac:dyDescent="0.3">
      <c r="A99" s="1" t="s">
        <v>22</v>
      </c>
      <c r="B99" s="4" t="s">
        <v>348</v>
      </c>
      <c r="C99" s="44"/>
      <c r="D99" s="45"/>
    </row>
    <row r="100" spans="1:4" ht="45.75" customHeight="1" thickBot="1" x14ac:dyDescent="0.3">
      <c r="A100" s="1" t="s">
        <v>24</v>
      </c>
      <c r="B100" s="4" t="s">
        <v>349</v>
      </c>
      <c r="C100" s="44"/>
      <c r="D100" s="45"/>
    </row>
    <row r="101" spans="1:4" ht="30" customHeight="1" thickBot="1" x14ac:dyDescent="0.3">
      <c r="A101" s="1" t="s">
        <v>26</v>
      </c>
      <c r="B101" s="4" t="s">
        <v>350</v>
      </c>
      <c r="C101" s="44"/>
      <c r="D101" s="45"/>
    </row>
    <row r="102" spans="1:4" ht="30" customHeight="1" thickBot="1" x14ac:dyDescent="0.3">
      <c r="A102" s="1" t="s">
        <v>28</v>
      </c>
      <c r="B102" s="4" t="s">
        <v>351</v>
      </c>
      <c r="C102" s="44"/>
      <c r="D102" s="45"/>
    </row>
    <row r="103" spans="1:4" ht="30" customHeight="1" thickBot="1" x14ac:dyDescent="0.3">
      <c r="A103" s="1" t="s">
        <v>30</v>
      </c>
      <c r="B103" s="4" t="s">
        <v>352</v>
      </c>
      <c r="C103" s="44"/>
      <c r="D103" s="45"/>
    </row>
    <row r="104" spans="1:4" ht="30" customHeight="1" thickBot="1" x14ac:dyDescent="0.3">
      <c r="A104" s="1" t="s">
        <v>205</v>
      </c>
      <c r="B104" s="4" t="s">
        <v>353</v>
      </c>
      <c r="C104" s="44"/>
      <c r="D104" s="45"/>
    </row>
    <row r="105" spans="1:4" ht="30" customHeight="1" thickBot="1" x14ac:dyDescent="0.3">
      <c r="A105" s="1" t="s">
        <v>206</v>
      </c>
      <c r="B105" s="4" t="s">
        <v>354</v>
      </c>
      <c r="C105" s="44"/>
      <c r="D105" s="45"/>
    </row>
    <row r="106" spans="1:4" ht="30" customHeight="1" thickBot="1" x14ac:dyDescent="0.3">
      <c r="A106" s="7" t="s">
        <v>105</v>
      </c>
      <c r="B106" s="9" t="s">
        <v>355</v>
      </c>
      <c r="C106" s="36"/>
      <c r="D106" s="46"/>
    </row>
    <row r="107" spans="1:4" ht="30" customHeight="1" thickBot="1" x14ac:dyDescent="0.3">
      <c r="A107" s="1" t="s">
        <v>4</v>
      </c>
      <c r="B107" s="4" t="s">
        <v>356</v>
      </c>
      <c r="C107" s="44"/>
      <c r="D107" s="45"/>
    </row>
    <row r="108" spans="1:4" ht="30" customHeight="1" thickBot="1" x14ac:dyDescent="0.3">
      <c r="A108" s="1" t="s">
        <v>6</v>
      </c>
      <c r="B108" s="4" t="s">
        <v>357</v>
      </c>
      <c r="C108" s="44"/>
      <c r="D108" s="45"/>
    </row>
    <row r="109" spans="1:4" ht="30" customHeight="1" thickBot="1" x14ac:dyDescent="0.3">
      <c r="A109" s="80" t="s">
        <v>218</v>
      </c>
      <c r="B109" s="81" t="s">
        <v>358</v>
      </c>
      <c r="C109" s="44"/>
      <c r="D109" s="45"/>
    </row>
    <row r="110" spans="1:4" ht="30" customHeight="1" thickBot="1" x14ac:dyDescent="0.3">
      <c r="A110" s="80" t="s">
        <v>219</v>
      </c>
      <c r="B110" s="81" t="s">
        <v>359</v>
      </c>
      <c r="C110" s="44"/>
      <c r="D110" s="45"/>
    </row>
    <row r="111" spans="1:4" ht="30" customHeight="1" thickBot="1" x14ac:dyDescent="0.3">
      <c r="A111" s="80" t="s">
        <v>220</v>
      </c>
      <c r="B111" s="81" t="s">
        <v>360</v>
      </c>
      <c r="C111" s="44"/>
      <c r="D111" s="45"/>
    </row>
    <row r="112" spans="1:4" ht="30" customHeight="1" thickBot="1" x14ac:dyDescent="0.3">
      <c r="A112" s="80" t="s">
        <v>234</v>
      </c>
      <c r="B112" s="81" t="s">
        <v>361</v>
      </c>
      <c r="C112" s="44"/>
      <c r="D112" s="45"/>
    </row>
    <row r="113" spans="1:4" ht="30" customHeight="1" thickBot="1" x14ac:dyDescent="0.3">
      <c r="A113" s="7" t="s">
        <v>113</v>
      </c>
      <c r="B113" s="8" t="s">
        <v>362</v>
      </c>
      <c r="C113" s="36"/>
      <c r="D113" s="46"/>
    </row>
    <row r="114" spans="1:4" ht="60.75" customHeight="1" thickBot="1" x14ac:dyDescent="0.3">
      <c r="A114" s="1" t="s">
        <v>4</v>
      </c>
      <c r="B114" s="4" t="s">
        <v>363</v>
      </c>
      <c r="C114" s="44"/>
      <c r="D114" s="45"/>
    </row>
    <row r="115" spans="1:4" ht="30" customHeight="1" thickBot="1" x14ac:dyDescent="0.3">
      <c r="A115" s="1" t="s">
        <v>6</v>
      </c>
      <c r="B115" s="6" t="s">
        <v>364</v>
      </c>
      <c r="C115" s="44"/>
      <c r="D115" s="45"/>
    </row>
    <row r="116" spans="1:4" ht="30" customHeight="1" thickBot="1" x14ac:dyDescent="0.3">
      <c r="A116" s="1" t="s">
        <v>8</v>
      </c>
      <c r="B116" s="4" t="s">
        <v>365</v>
      </c>
      <c r="C116" s="44"/>
      <c r="D116" s="45"/>
    </row>
    <row r="117" spans="1:4" ht="30" customHeight="1" thickBot="1" x14ac:dyDescent="0.3">
      <c r="A117" s="1" t="s">
        <v>20</v>
      </c>
      <c r="B117" s="4" t="s">
        <v>366</v>
      </c>
      <c r="C117" s="44"/>
      <c r="D117" s="45"/>
    </row>
    <row r="118" spans="1:4" ht="30" customHeight="1" thickBot="1" x14ac:dyDescent="0.3">
      <c r="A118" s="1" t="s">
        <v>22</v>
      </c>
      <c r="B118" s="4" t="s">
        <v>367</v>
      </c>
      <c r="C118" s="44"/>
      <c r="D118" s="45"/>
    </row>
    <row r="119" spans="1:4" ht="30" customHeight="1" thickBot="1" x14ac:dyDescent="0.3">
      <c r="A119" s="1" t="s">
        <v>24</v>
      </c>
      <c r="B119" s="4" t="s">
        <v>368</v>
      </c>
      <c r="C119" s="44"/>
      <c r="D119" s="45"/>
    </row>
    <row r="120" spans="1:4" ht="49.5" customHeight="1" thickBot="1" x14ac:dyDescent="0.3">
      <c r="A120" s="1" t="s">
        <v>26</v>
      </c>
      <c r="B120" s="4" t="s">
        <v>369</v>
      </c>
      <c r="C120" s="44"/>
      <c r="D120" s="45"/>
    </row>
    <row r="121" spans="1:4" ht="30" customHeight="1" thickBot="1" x14ac:dyDescent="0.3">
      <c r="A121" s="1" t="s">
        <v>28</v>
      </c>
      <c r="B121" s="4" t="s">
        <v>370</v>
      </c>
      <c r="C121" s="44"/>
      <c r="D121" s="45"/>
    </row>
    <row r="122" spans="1:4" ht="30" customHeight="1" thickBot="1" x14ac:dyDescent="0.3">
      <c r="A122" s="1" t="s">
        <v>30</v>
      </c>
      <c r="B122" s="4" t="s">
        <v>371</v>
      </c>
      <c r="C122" s="44"/>
      <c r="D122" s="45"/>
    </row>
    <row r="123" spans="1:4" ht="30" customHeight="1" thickBot="1" x14ac:dyDescent="0.3">
      <c r="A123" s="70" t="s">
        <v>124</v>
      </c>
      <c r="B123" s="78" t="s">
        <v>372</v>
      </c>
      <c r="C123" s="36"/>
      <c r="D123" s="46"/>
    </row>
    <row r="124" spans="1:4" ht="30" customHeight="1" thickBot="1" x14ac:dyDescent="0.3">
      <c r="A124" s="66" t="s">
        <v>4</v>
      </c>
      <c r="B124" s="77" t="s">
        <v>373</v>
      </c>
      <c r="C124" s="44"/>
      <c r="D124" s="45"/>
    </row>
    <row r="125" spans="1:4" ht="30" customHeight="1" thickBot="1" x14ac:dyDescent="0.3">
      <c r="A125" s="7" t="s">
        <v>126</v>
      </c>
      <c r="B125" s="9" t="s">
        <v>374</v>
      </c>
      <c r="C125" s="36"/>
      <c r="D125" s="46"/>
    </row>
    <row r="126" spans="1:4" ht="60" customHeight="1" thickBot="1" x14ac:dyDescent="0.3">
      <c r="A126" s="1" t="s">
        <v>4</v>
      </c>
      <c r="B126" s="4" t="s">
        <v>375</v>
      </c>
      <c r="C126" s="44"/>
      <c r="D126" s="45"/>
    </row>
    <row r="127" spans="1:4" ht="30" customHeight="1" thickBot="1" x14ac:dyDescent="0.3">
      <c r="A127" s="1" t="s">
        <v>6</v>
      </c>
      <c r="B127" s="4" t="s">
        <v>376</v>
      </c>
      <c r="C127" s="44"/>
      <c r="D127" s="45"/>
    </row>
    <row r="128" spans="1:4" ht="30" customHeight="1" thickBot="1" x14ac:dyDescent="0.3">
      <c r="A128" s="1" t="s">
        <v>8</v>
      </c>
      <c r="B128" s="4" t="s">
        <v>377</v>
      </c>
      <c r="C128" s="44"/>
      <c r="D128" s="45"/>
    </row>
    <row r="129" spans="1:4" ht="30" customHeight="1" thickBot="1" x14ac:dyDescent="0.3">
      <c r="A129" s="1" t="s">
        <v>20</v>
      </c>
      <c r="B129" s="4" t="s">
        <v>378</v>
      </c>
      <c r="C129" s="44"/>
      <c r="D129" s="45"/>
    </row>
    <row r="130" spans="1:4" ht="30" customHeight="1" thickBot="1" x14ac:dyDescent="0.3">
      <c r="A130" s="1" t="s">
        <v>22</v>
      </c>
      <c r="B130" s="4" t="s">
        <v>379</v>
      </c>
      <c r="C130" s="44"/>
      <c r="D130" s="45"/>
    </row>
    <row r="131" spans="1:4" ht="30" customHeight="1" thickBot="1" x14ac:dyDescent="0.3">
      <c r="A131" s="1" t="s">
        <v>24</v>
      </c>
      <c r="B131" s="4" t="s">
        <v>380</v>
      </c>
      <c r="C131" s="44"/>
      <c r="D131" s="45"/>
    </row>
    <row r="132" spans="1:4" ht="30" customHeight="1" thickBot="1" x14ac:dyDescent="0.3">
      <c r="A132" s="1" t="s">
        <v>26</v>
      </c>
      <c r="B132" s="4" t="s">
        <v>381</v>
      </c>
      <c r="C132" s="44"/>
      <c r="D132" s="45"/>
    </row>
    <row r="133" spans="1:4" ht="30" customHeight="1" thickBot="1" x14ac:dyDescent="0.3">
      <c r="A133" s="1" t="s">
        <v>28</v>
      </c>
      <c r="B133" s="4" t="s">
        <v>382</v>
      </c>
      <c r="C133" s="44"/>
      <c r="D133" s="45"/>
    </row>
    <row r="134" spans="1:4" ht="30" customHeight="1" thickBot="1" x14ac:dyDescent="0.3">
      <c r="A134" s="1" t="s">
        <v>30</v>
      </c>
      <c r="B134" s="4" t="s">
        <v>383</v>
      </c>
      <c r="C134" s="44"/>
      <c r="D134" s="45"/>
    </row>
    <row r="135" spans="1:4" ht="30" customHeight="1" thickBot="1" x14ac:dyDescent="0.3">
      <c r="A135" s="7" t="s">
        <v>137</v>
      </c>
      <c r="B135" s="9" t="s">
        <v>384</v>
      </c>
      <c r="C135" s="36"/>
      <c r="D135" s="46"/>
    </row>
    <row r="136" spans="1:4" ht="30" customHeight="1" thickBot="1" x14ac:dyDescent="0.3">
      <c r="A136" s="1" t="s">
        <v>4</v>
      </c>
      <c r="B136" s="4" t="s">
        <v>385</v>
      </c>
      <c r="C136" s="44"/>
      <c r="D136" s="45"/>
    </row>
    <row r="137" spans="1:4" ht="30" customHeight="1" thickBot="1" x14ac:dyDescent="0.3">
      <c r="A137" s="1" t="s">
        <v>6</v>
      </c>
      <c r="B137" s="4" t="s">
        <v>386</v>
      </c>
      <c r="C137" s="44"/>
      <c r="D137" s="45"/>
    </row>
    <row r="138" spans="1:4" ht="30" customHeight="1" thickBot="1" x14ac:dyDescent="0.3">
      <c r="A138" s="1" t="s">
        <v>8</v>
      </c>
      <c r="B138" s="4" t="s">
        <v>387</v>
      </c>
      <c r="C138" s="44"/>
      <c r="D138" s="45"/>
    </row>
    <row r="139" spans="1:4" ht="30" customHeight="1" thickBot="1" x14ac:dyDescent="0.3">
      <c r="A139" s="1" t="s">
        <v>20</v>
      </c>
      <c r="B139" s="4" t="s">
        <v>388</v>
      </c>
      <c r="C139" s="44"/>
      <c r="D139" s="45"/>
    </row>
    <row r="140" spans="1:4" ht="30" customHeight="1" thickBot="1" x14ac:dyDescent="0.3">
      <c r="A140" s="1" t="s">
        <v>22</v>
      </c>
      <c r="B140" s="4" t="s">
        <v>389</v>
      </c>
      <c r="C140" s="44"/>
      <c r="D140" s="45"/>
    </row>
    <row r="141" spans="1:4" ht="30" customHeight="1" thickBot="1" x14ac:dyDescent="0.3">
      <c r="A141" s="1" t="s">
        <v>24</v>
      </c>
      <c r="B141" s="4" t="s">
        <v>390</v>
      </c>
      <c r="C141" s="44"/>
      <c r="D141" s="45"/>
    </row>
    <row r="142" spans="1:4" ht="30" customHeight="1" thickBot="1" x14ac:dyDescent="0.3">
      <c r="A142" s="87" t="s">
        <v>145</v>
      </c>
      <c r="B142" s="88" t="s">
        <v>391</v>
      </c>
      <c r="C142" s="89"/>
      <c r="D142" s="90"/>
    </row>
    <row r="143" spans="1:4" ht="30" customHeight="1" thickBot="1" x14ac:dyDescent="0.3">
      <c r="A143" s="7" t="s">
        <v>147</v>
      </c>
      <c r="B143" s="9" t="s">
        <v>392</v>
      </c>
      <c r="C143" s="36"/>
      <c r="D143" s="46"/>
    </row>
    <row r="144" spans="1:4" ht="45" customHeight="1" thickBot="1" x14ac:dyDescent="0.3">
      <c r="A144" s="66" t="s">
        <v>4</v>
      </c>
      <c r="B144" s="68" t="s">
        <v>393</v>
      </c>
      <c r="C144" s="44"/>
      <c r="D144" s="45"/>
    </row>
    <row r="145" spans="1:4" ht="30" customHeight="1" thickBot="1" x14ac:dyDescent="0.3">
      <c r="A145" s="87" t="s">
        <v>148</v>
      </c>
      <c r="B145" s="88" t="s">
        <v>394</v>
      </c>
      <c r="C145" s="89"/>
      <c r="D145" s="90"/>
    </row>
    <row r="146" spans="1:4" ht="30" customHeight="1" thickBot="1" x14ac:dyDescent="0.3">
      <c r="A146" s="70" t="s">
        <v>150</v>
      </c>
      <c r="B146" s="69" t="s">
        <v>395</v>
      </c>
      <c r="C146" s="36"/>
      <c r="D146" s="46"/>
    </row>
    <row r="147" spans="1:4" ht="30" customHeight="1" thickBot="1" x14ac:dyDescent="0.3">
      <c r="A147" s="66" t="s">
        <v>4</v>
      </c>
      <c r="B147" s="68" t="s">
        <v>396</v>
      </c>
      <c r="C147" s="44"/>
      <c r="D147" s="45"/>
    </row>
    <row r="148" spans="1:4" ht="30" customHeight="1" thickBot="1" x14ac:dyDescent="0.3">
      <c r="A148" s="66" t="s">
        <v>6</v>
      </c>
      <c r="B148" s="68" t="s">
        <v>397</v>
      </c>
      <c r="C148" s="44"/>
      <c r="D148" s="45"/>
    </row>
    <row r="149" spans="1:4" ht="30" customHeight="1" thickBot="1" x14ac:dyDescent="0.3">
      <c r="A149" s="7" t="s">
        <v>151</v>
      </c>
      <c r="B149" s="9" t="s">
        <v>398</v>
      </c>
      <c r="C149" s="36"/>
      <c r="D149" s="46"/>
    </row>
    <row r="150" spans="1:4" ht="30" customHeight="1" thickBot="1" x14ac:dyDescent="0.3">
      <c r="A150" s="66" t="s">
        <v>4</v>
      </c>
      <c r="B150" s="4" t="s">
        <v>399</v>
      </c>
      <c r="C150" s="44"/>
      <c r="D150" s="45"/>
    </row>
    <row r="151" spans="1:4" ht="30" customHeight="1" thickBot="1" x14ac:dyDescent="0.3">
      <c r="A151" s="66" t="s">
        <v>6</v>
      </c>
      <c r="B151" s="4" t="s">
        <v>400</v>
      </c>
      <c r="C151" s="44"/>
      <c r="D151" s="45"/>
    </row>
    <row r="152" spans="1:4" ht="30" customHeight="1" thickBot="1" x14ac:dyDescent="0.3">
      <c r="A152" s="66" t="s">
        <v>8</v>
      </c>
      <c r="B152" s="4" t="s">
        <v>401</v>
      </c>
      <c r="C152" s="44"/>
      <c r="D152" s="45"/>
    </row>
    <row r="153" spans="1:4" ht="30" customHeight="1" thickBot="1" x14ac:dyDescent="0.3">
      <c r="A153" s="66" t="s">
        <v>20</v>
      </c>
      <c r="B153" s="4" t="s">
        <v>402</v>
      </c>
      <c r="C153" s="44"/>
      <c r="D153" s="45"/>
    </row>
    <row r="154" spans="1:4" ht="30" customHeight="1" thickBot="1" x14ac:dyDescent="0.3">
      <c r="A154" s="66" t="s">
        <v>22</v>
      </c>
      <c r="B154" s="4" t="s">
        <v>403</v>
      </c>
      <c r="C154" s="44"/>
      <c r="D154" s="45"/>
    </row>
    <row r="155" spans="1:4" ht="30" customHeight="1" thickBot="1" x14ac:dyDescent="0.3">
      <c r="A155" s="66" t="s">
        <v>24</v>
      </c>
      <c r="B155" s="4" t="s">
        <v>404</v>
      </c>
      <c r="C155" s="44"/>
      <c r="D155" s="45"/>
    </row>
    <row r="156" spans="1:4" ht="30" customHeight="1" thickBot="1" x14ac:dyDescent="0.3">
      <c r="A156" s="7" t="s">
        <v>158</v>
      </c>
      <c r="B156" s="8" t="s">
        <v>405</v>
      </c>
      <c r="C156" s="36"/>
      <c r="D156" s="46"/>
    </row>
    <row r="157" spans="1:4" ht="30" customHeight="1" thickBot="1" x14ac:dyDescent="0.3">
      <c r="A157" s="66" t="s">
        <v>4</v>
      </c>
      <c r="B157" s="4" t="s">
        <v>406</v>
      </c>
      <c r="C157" s="44"/>
      <c r="D157" s="45"/>
    </row>
    <row r="158" spans="1:4" ht="30" customHeight="1" thickBot="1" x14ac:dyDescent="0.3">
      <c r="A158" s="66" t="s">
        <v>6</v>
      </c>
      <c r="B158" s="4" t="s">
        <v>407</v>
      </c>
      <c r="C158" s="44"/>
      <c r="D158" s="45"/>
    </row>
    <row r="159" spans="1:4" ht="30" customHeight="1" thickBot="1" x14ac:dyDescent="0.3">
      <c r="A159" s="66" t="s">
        <v>8</v>
      </c>
      <c r="B159" s="4" t="s">
        <v>408</v>
      </c>
      <c r="C159" s="44"/>
      <c r="D159" s="45"/>
    </row>
    <row r="160" spans="1:4" ht="30" customHeight="1" thickBot="1" x14ac:dyDescent="0.3">
      <c r="A160" s="66" t="s">
        <v>20</v>
      </c>
      <c r="B160" s="4" t="s">
        <v>409</v>
      </c>
      <c r="C160" s="44"/>
      <c r="D160" s="45"/>
    </row>
    <row r="161" spans="1:4" ht="30" customHeight="1" thickBot="1" x14ac:dyDescent="0.3">
      <c r="A161" s="66" t="s">
        <v>22</v>
      </c>
      <c r="B161" s="77" t="s">
        <v>410</v>
      </c>
      <c r="C161" s="44"/>
      <c r="D161" s="45"/>
    </row>
    <row r="162" spans="1:4" ht="30" customHeight="1" thickBot="1" x14ac:dyDescent="0.3">
      <c r="A162" s="87" t="s">
        <v>163</v>
      </c>
      <c r="B162" s="88" t="s">
        <v>411</v>
      </c>
      <c r="C162" s="89"/>
      <c r="D162" s="90"/>
    </row>
    <row r="163" spans="1:4" ht="30" customHeight="1" thickBot="1" x14ac:dyDescent="0.3">
      <c r="A163" s="7" t="s">
        <v>223</v>
      </c>
      <c r="B163" s="9" t="s">
        <v>412</v>
      </c>
      <c r="C163" s="36"/>
      <c r="D163" s="46"/>
    </row>
    <row r="164" spans="1:4" ht="30" customHeight="1" thickBot="1" x14ac:dyDescent="0.3">
      <c r="A164" s="84" t="s">
        <v>4</v>
      </c>
      <c r="B164" s="5" t="s">
        <v>413</v>
      </c>
      <c r="C164" s="44"/>
      <c r="D164" s="45"/>
    </row>
    <row r="165" spans="1:4" ht="30" customHeight="1" thickBot="1" x14ac:dyDescent="0.3">
      <c r="A165" s="84" t="s">
        <v>6</v>
      </c>
      <c r="B165" s="5" t="s">
        <v>414</v>
      </c>
      <c r="C165" s="44"/>
      <c r="D165" s="45"/>
    </row>
    <row r="166" spans="1:4" ht="45" customHeight="1" thickBot="1" x14ac:dyDescent="0.3">
      <c r="A166" s="84" t="s">
        <v>8</v>
      </c>
      <c r="B166" s="5" t="s">
        <v>415</v>
      </c>
      <c r="C166" s="44"/>
      <c r="D166" s="45"/>
    </row>
    <row r="167" spans="1:4" ht="30" customHeight="1" thickBot="1" x14ac:dyDescent="0.3">
      <c r="A167" s="84" t="s">
        <v>20</v>
      </c>
      <c r="B167" s="5" t="s">
        <v>416</v>
      </c>
      <c r="C167" s="44"/>
      <c r="D167" s="45"/>
    </row>
    <row r="168" spans="1:4" ht="30" customHeight="1" thickBot="1" x14ac:dyDescent="0.3">
      <c r="A168" s="87" t="s">
        <v>168</v>
      </c>
      <c r="B168" s="88" t="s">
        <v>417</v>
      </c>
      <c r="C168" s="89"/>
      <c r="D168" s="90"/>
    </row>
    <row r="169" spans="1:4" ht="30" customHeight="1" thickBot="1" x14ac:dyDescent="0.3">
      <c r="A169" s="7" t="s">
        <v>224</v>
      </c>
      <c r="B169" s="9" t="s">
        <v>418</v>
      </c>
      <c r="C169" s="36"/>
      <c r="D169" s="46"/>
    </row>
    <row r="170" spans="1:4" ht="30" customHeight="1" thickBot="1" x14ac:dyDescent="0.3">
      <c r="A170" s="66" t="s">
        <v>4</v>
      </c>
      <c r="B170" s="68" t="s">
        <v>419</v>
      </c>
      <c r="C170" s="44"/>
      <c r="D170" s="45"/>
    </row>
    <row r="171" spans="1:4" ht="30" customHeight="1" thickBot="1" x14ac:dyDescent="0.3">
      <c r="A171" s="7" t="s">
        <v>240</v>
      </c>
      <c r="B171" s="9" t="s">
        <v>420</v>
      </c>
      <c r="C171" s="37"/>
      <c r="D171" s="49"/>
    </row>
    <row r="172" spans="1:4" ht="30" customHeight="1" thickBot="1" x14ac:dyDescent="0.3">
      <c r="A172" s="84" t="s">
        <v>4</v>
      </c>
      <c r="B172" s="85" t="s">
        <v>421</v>
      </c>
      <c r="C172" s="50"/>
      <c r="D172" s="51"/>
    </row>
    <row r="173" spans="1:4" ht="30" customHeight="1" thickBot="1" x14ac:dyDescent="0.3">
      <c r="A173" s="87" t="s">
        <v>173</v>
      </c>
      <c r="B173" s="88" t="s">
        <v>422</v>
      </c>
      <c r="C173" s="144"/>
      <c r="D173" s="145"/>
    </row>
    <row r="174" spans="1:4" ht="45.75" customHeight="1" thickBot="1" x14ac:dyDescent="0.3">
      <c r="A174" s="84" t="s">
        <v>4</v>
      </c>
      <c r="B174" s="4" t="s">
        <v>423</v>
      </c>
      <c r="C174" s="44"/>
      <c r="D174" s="45"/>
    </row>
    <row r="175" spans="1:4" ht="30" customHeight="1" thickBot="1" x14ac:dyDescent="0.3">
      <c r="A175" s="84" t="s">
        <v>6</v>
      </c>
      <c r="B175" s="4" t="s">
        <v>424</v>
      </c>
      <c r="C175" s="44"/>
      <c r="D175" s="45"/>
    </row>
    <row r="176" spans="1:4" ht="30" customHeight="1" thickBot="1" x14ac:dyDescent="0.3">
      <c r="A176" s="84" t="s">
        <v>8</v>
      </c>
      <c r="B176" s="4" t="s">
        <v>425</v>
      </c>
      <c r="C176" s="44"/>
      <c r="D176" s="45"/>
    </row>
    <row r="177" spans="1:4" ht="30" customHeight="1" thickBot="1" x14ac:dyDescent="0.3">
      <c r="A177" s="84" t="s">
        <v>20</v>
      </c>
      <c r="B177" s="4" t="s">
        <v>426</v>
      </c>
      <c r="C177" s="50"/>
      <c r="D177" s="51"/>
    </row>
    <row r="178" spans="1:4" ht="30" customHeight="1" x14ac:dyDescent="0.25"/>
    <row r="179" spans="1:4" ht="30" customHeight="1" x14ac:dyDescent="0.25"/>
    <row r="180" spans="1:4" ht="30" customHeight="1" x14ac:dyDescent="0.25"/>
    <row r="181" spans="1:4" ht="30" customHeight="1" x14ac:dyDescent="0.25"/>
    <row r="182" spans="1:4" ht="30" customHeight="1" x14ac:dyDescent="0.25"/>
    <row r="183" spans="1:4" ht="30" customHeight="1" x14ac:dyDescent="0.25"/>
    <row r="184" spans="1:4" ht="30" customHeight="1" x14ac:dyDescent="0.25"/>
    <row r="185" spans="1:4" ht="30" customHeight="1" x14ac:dyDescent="0.25"/>
    <row r="186" spans="1:4" ht="30" customHeight="1" x14ac:dyDescent="0.25"/>
    <row r="187" spans="1:4" ht="30" customHeight="1" x14ac:dyDescent="0.25"/>
  </sheetData>
  <mergeCells count="1">
    <mergeCell ref="A2:D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7"/>
  <sheetViews>
    <sheetView zoomScaleNormal="100" workbookViewId="0">
      <selection activeCell="I7" sqref="I7"/>
    </sheetView>
  </sheetViews>
  <sheetFormatPr defaultColWidth="9.140625" defaultRowHeight="15" x14ac:dyDescent="0.25"/>
  <cols>
    <col min="1" max="1" width="9.140625" style="12"/>
    <col min="2" max="2" width="120.7109375" customWidth="1"/>
    <col min="3" max="3" width="11.85546875" customWidth="1"/>
    <col min="4" max="4" width="12.85546875" customWidth="1"/>
    <col min="5" max="5" width="13.42578125" customWidth="1"/>
    <col min="6" max="6" width="13.28515625" customWidth="1"/>
  </cols>
  <sheetData>
    <row r="2" spans="1:6" x14ac:dyDescent="0.25">
      <c r="A2" s="54" t="s">
        <v>0</v>
      </c>
      <c r="C2" s="3" t="s">
        <v>226</v>
      </c>
    </row>
    <row r="3" spans="1:6" ht="15.75" thickBot="1" x14ac:dyDescent="0.3"/>
    <row r="4" spans="1:6" ht="30" customHeight="1" thickBot="1" x14ac:dyDescent="0.3">
      <c r="A4" s="108" t="s">
        <v>1</v>
      </c>
      <c r="B4" s="126" t="s">
        <v>2</v>
      </c>
      <c r="C4" s="127" t="s">
        <v>436</v>
      </c>
      <c r="D4" s="128" t="s">
        <v>437</v>
      </c>
      <c r="E4" s="129" t="s">
        <v>443</v>
      </c>
      <c r="F4" s="130" t="s">
        <v>442</v>
      </c>
    </row>
    <row r="5" spans="1:6" ht="30" customHeight="1" thickBot="1" x14ac:dyDescent="0.3">
      <c r="A5" s="7" t="s">
        <v>3</v>
      </c>
      <c r="B5" s="9" t="s">
        <v>176</v>
      </c>
      <c r="C5" s="16">
        <f>SUM(C6:C8)</f>
        <v>0</v>
      </c>
      <c r="D5" s="39">
        <f t="shared" ref="D5:E5" si="0">SUM(D6:D8)</f>
        <v>0</v>
      </c>
      <c r="E5" s="52">
        <f t="shared" si="0"/>
        <v>0</v>
      </c>
      <c r="F5" s="34">
        <f>SUM(F6:F8)</f>
        <v>0</v>
      </c>
    </row>
    <row r="6" spans="1:6" ht="30" customHeight="1" thickBot="1" x14ac:dyDescent="0.3">
      <c r="A6" s="1" t="s">
        <v>4</v>
      </c>
      <c r="B6" s="4" t="s">
        <v>5</v>
      </c>
      <c r="C6" s="17">
        <f>Questionnaire!C7</f>
        <v>0</v>
      </c>
      <c r="D6" s="22">
        <v>0</v>
      </c>
      <c r="E6" s="26">
        <v>0</v>
      </c>
      <c r="F6" s="30">
        <v>0</v>
      </c>
    </row>
    <row r="7" spans="1:6" ht="30" customHeight="1" thickBot="1" x14ac:dyDescent="0.3">
      <c r="A7" s="1" t="s">
        <v>6</v>
      </c>
      <c r="B7" s="4" t="s">
        <v>7</v>
      </c>
      <c r="C7" s="17">
        <f>Questionnaire!C8</f>
        <v>0</v>
      </c>
      <c r="D7" s="22">
        <v>0</v>
      </c>
      <c r="E7" s="26">
        <v>0</v>
      </c>
      <c r="F7" s="30">
        <v>0</v>
      </c>
    </row>
    <row r="8" spans="1:6" ht="30" customHeight="1" thickBot="1" x14ac:dyDescent="0.3">
      <c r="A8" s="66" t="s">
        <v>8</v>
      </c>
      <c r="B8" s="4" t="s">
        <v>179</v>
      </c>
      <c r="C8" s="17">
        <f>Questionnaire!C9</f>
        <v>0</v>
      </c>
      <c r="D8" s="22">
        <v>0</v>
      </c>
      <c r="E8" s="26">
        <v>0</v>
      </c>
      <c r="F8" s="30">
        <v>0</v>
      </c>
    </row>
    <row r="9" spans="1:6" ht="30" customHeight="1" thickBot="1" x14ac:dyDescent="0.3">
      <c r="A9" s="70" t="s">
        <v>9</v>
      </c>
      <c r="B9" s="69" t="s">
        <v>178</v>
      </c>
      <c r="C9" s="18">
        <f>SUM(C10)</f>
        <v>0</v>
      </c>
      <c r="D9" s="23">
        <f t="shared" ref="D9:F9" si="1">SUM(D10)</f>
        <v>0</v>
      </c>
      <c r="E9" s="27">
        <f t="shared" si="1"/>
        <v>0</v>
      </c>
      <c r="F9" s="31">
        <f t="shared" si="1"/>
        <v>0</v>
      </c>
    </row>
    <row r="10" spans="1:6" ht="30" customHeight="1" thickBot="1" x14ac:dyDescent="0.3">
      <c r="A10" s="66" t="s">
        <v>4</v>
      </c>
      <c r="B10" s="68" t="s">
        <v>177</v>
      </c>
      <c r="C10" s="17">
        <f>Questionnaire!$C11</f>
        <v>0</v>
      </c>
      <c r="D10" s="22">
        <f>Questionnaire!$C11</f>
        <v>0</v>
      </c>
      <c r="E10" s="26">
        <f>Questionnaire!$C11</f>
        <v>0</v>
      </c>
      <c r="F10" s="30">
        <v>0</v>
      </c>
    </row>
    <row r="11" spans="1:6" ht="30" customHeight="1" thickBot="1" x14ac:dyDescent="0.3">
      <c r="A11" s="122" t="s">
        <v>10</v>
      </c>
      <c r="B11" s="112" t="s">
        <v>11</v>
      </c>
      <c r="C11" s="132"/>
      <c r="D11" s="133"/>
      <c r="E11" s="134"/>
      <c r="F11" s="135"/>
    </row>
    <row r="12" spans="1:6" ht="30" customHeight="1" thickBot="1" x14ac:dyDescent="0.3">
      <c r="A12" s="70" t="s">
        <v>12</v>
      </c>
      <c r="B12" s="69" t="s">
        <v>181</v>
      </c>
      <c r="C12" s="18">
        <f>SUM(C13)</f>
        <v>0</v>
      </c>
      <c r="D12" s="23">
        <f t="shared" ref="D12:F12" si="2">SUM(D13)</f>
        <v>0</v>
      </c>
      <c r="E12" s="27">
        <f t="shared" si="2"/>
        <v>0</v>
      </c>
      <c r="F12" s="31">
        <f t="shared" si="2"/>
        <v>0</v>
      </c>
    </row>
    <row r="13" spans="1:6" ht="30" customHeight="1" thickBot="1" x14ac:dyDescent="0.3">
      <c r="A13" s="66" t="s">
        <v>4</v>
      </c>
      <c r="B13" s="68" t="s">
        <v>180</v>
      </c>
      <c r="C13" s="17">
        <v>0</v>
      </c>
      <c r="D13" s="22">
        <v>0</v>
      </c>
      <c r="E13" s="26">
        <f>Questionnaire!$C14</f>
        <v>0</v>
      </c>
      <c r="F13" s="30">
        <f>Questionnaire!$C14</f>
        <v>0</v>
      </c>
    </row>
    <row r="14" spans="1:6" ht="30" customHeight="1" thickBot="1" x14ac:dyDescent="0.3">
      <c r="A14" s="87" t="s">
        <v>13</v>
      </c>
      <c r="B14" s="88" t="s">
        <v>14</v>
      </c>
      <c r="C14" s="132"/>
      <c r="D14" s="133"/>
      <c r="E14" s="134"/>
      <c r="F14" s="135"/>
    </row>
    <row r="15" spans="1:6" ht="30" customHeight="1" thickBot="1" x14ac:dyDescent="0.3">
      <c r="A15" s="70" t="s">
        <v>15</v>
      </c>
      <c r="B15" s="69" t="s">
        <v>183</v>
      </c>
      <c r="C15" s="18">
        <f>SUM(C16)</f>
        <v>0</v>
      </c>
      <c r="D15" s="23">
        <v>0</v>
      </c>
      <c r="E15" s="27">
        <v>0</v>
      </c>
      <c r="F15" s="31">
        <v>0</v>
      </c>
    </row>
    <row r="16" spans="1:6" ht="30" customHeight="1" thickBot="1" x14ac:dyDescent="0.3">
      <c r="A16" s="66" t="s">
        <v>4</v>
      </c>
      <c r="B16" s="68" t="s">
        <v>182</v>
      </c>
      <c r="C16" s="17">
        <f>Questionnaire!C17</f>
        <v>0</v>
      </c>
      <c r="D16" s="22">
        <v>0</v>
      </c>
      <c r="E16" s="26">
        <v>0</v>
      </c>
      <c r="F16" s="30">
        <v>0</v>
      </c>
    </row>
    <row r="17" spans="1:6" ht="30" customHeight="1" thickBot="1" x14ac:dyDescent="0.3">
      <c r="A17" s="7" t="s">
        <v>16</v>
      </c>
      <c r="B17" s="8" t="s">
        <v>184</v>
      </c>
      <c r="C17" s="18">
        <f>SUM(C18:C26)</f>
        <v>0</v>
      </c>
      <c r="D17" s="23">
        <f t="shared" ref="D17:F17" si="3">SUM(D18:D26)</f>
        <v>0</v>
      </c>
      <c r="E17" s="27">
        <f t="shared" si="3"/>
        <v>0</v>
      </c>
      <c r="F17" s="31">
        <f t="shared" si="3"/>
        <v>0</v>
      </c>
    </row>
    <row r="18" spans="1:6" ht="30" customHeight="1" thickBot="1" x14ac:dyDescent="0.3">
      <c r="A18" s="1" t="s">
        <v>4</v>
      </c>
      <c r="B18" s="4" t="s">
        <v>17</v>
      </c>
      <c r="C18" s="17">
        <f>Questionnaire!C19</f>
        <v>0</v>
      </c>
      <c r="D18" s="22">
        <v>0</v>
      </c>
      <c r="E18" s="26">
        <v>0</v>
      </c>
      <c r="F18" s="30">
        <f>Questionnaire!C19</f>
        <v>0</v>
      </c>
    </row>
    <row r="19" spans="1:6" ht="30" customHeight="1" thickBot="1" x14ac:dyDescent="0.3">
      <c r="A19" s="1" t="s">
        <v>6</v>
      </c>
      <c r="B19" s="4" t="s">
        <v>18</v>
      </c>
      <c r="C19" s="17">
        <f>Questionnaire!C20</f>
        <v>0</v>
      </c>
      <c r="D19" s="22">
        <v>0</v>
      </c>
      <c r="E19" s="26">
        <v>0</v>
      </c>
      <c r="F19" s="30">
        <f>Questionnaire!C20</f>
        <v>0</v>
      </c>
    </row>
    <row r="20" spans="1:6" ht="30" customHeight="1" thickBot="1" x14ac:dyDescent="0.3">
      <c r="A20" s="1" t="s">
        <v>8</v>
      </c>
      <c r="B20" s="4" t="s">
        <v>19</v>
      </c>
      <c r="C20" s="17">
        <f>Questionnaire!C21</f>
        <v>0</v>
      </c>
      <c r="D20" s="22">
        <v>0</v>
      </c>
      <c r="E20" s="26">
        <v>0</v>
      </c>
      <c r="F20" s="30">
        <f>Questionnaire!C21</f>
        <v>0</v>
      </c>
    </row>
    <row r="21" spans="1:6" ht="30" customHeight="1" thickBot="1" x14ac:dyDescent="0.3">
      <c r="A21" s="1" t="s">
        <v>20</v>
      </c>
      <c r="B21" s="4" t="s">
        <v>21</v>
      </c>
      <c r="C21" s="17">
        <f>Questionnaire!C22</f>
        <v>0</v>
      </c>
      <c r="D21" s="22">
        <v>0</v>
      </c>
      <c r="E21" s="26">
        <v>0</v>
      </c>
      <c r="F21" s="30">
        <f>Questionnaire!C22</f>
        <v>0</v>
      </c>
    </row>
    <row r="22" spans="1:6" ht="30" customHeight="1" thickBot="1" x14ac:dyDescent="0.3">
      <c r="A22" s="1" t="s">
        <v>22</v>
      </c>
      <c r="B22" s="4" t="s">
        <v>23</v>
      </c>
      <c r="C22" s="17">
        <f>Questionnaire!C23</f>
        <v>0</v>
      </c>
      <c r="D22" s="22">
        <v>0</v>
      </c>
      <c r="E22" s="26">
        <v>0</v>
      </c>
      <c r="F22" s="30">
        <f>Questionnaire!C23</f>
        <v>0</v>
      </c>
    </row>
    <row r="23" spans="1:6" ht="30" customHeight="1" thickBot="1" x14ac:dyDescent="0.3">
      <c r="A23" s="1" t="s">
        <v>24</v>
      </c>
      <c r="B23" s="4" t="s">
        <v>25</v>
      </c>
      <c r="C23" s="17">
        <f>Questionnaire!C24</f>
        <v>0</v>
      </c>
      <c r="D23" s="22">
        <v>0</v>
      </c>
      <c r="E23" s="26">
        <v>0</v>
      </c>
      <c r="F23" s="30">
        <v>0</v>
      </c>
    </row>
    <row r="24" spans="1:6" ht="30" customHeight="1" thickBot="1" x14ac:dyDescent="0.3">
      <c r="A24" s="1" t="s">
        <v>26</v>
      </c>
      <c r="B24" s="4" t="s">
        <v>27</v>
      </c>
      <c r="C24" s="17">
        <f>Questionnaire!C25</f>
        <v>0</v>
      </c>
      <c r="D24" s="22">
        <v>0</v>
      </c>
      <c r="E24" s="26">
        <v>0</v>
      </c>
      <c r="F24" s="30">
        <f>Questionnaire!C25</f>
        <v>0</v>
      </c>
    </row>
    <row r="25" spans="1:6" ht="30" customHeight="1" thickBot="1" x14ac:dyDescent="0.3">
      <c r="A25" s="1" t="s">
        <v>28</v>
      </c>
      <c r="B25" s="4" t="s">
        <v>29</v>
      </c>
      <c r="C25" s="17">
        <f>Questionnaire!C26</f>
        <v>0</v>
      </c>
      <c r="D25" s="22">
        <f>Questionnaire!C26</f>
        <v>0</v>
      </c>
      <c r="E25" s="26">
        <f>Questionnaire!C26</f>
        <v>0</v>
      </c>
      <c r="F25" s="30">
        <v>0</v>
      </c>
    </row>
    <row r="26" spans="1:6" ht="30" customHeight="1" thickBot="1" x14ac:dyDescent="0.3">
      <c r="A26" s="1" t="s">
        <v>30</v>
      </c>
      <c r="B26" s="4" t="s">
        <v>31</v>
      </c>
      <c r="C26" s="17">
        <f>Questionnaire!D27</f>
        <v>0</v>
      </c>
      <c r="D26" s="22">
        <f>Questionnaire!D27</f>
        <v>0</v>
      </c>
      <c r="E26" s="26">
        <f>Questionnaire!D27</f>
        <v>0</v>
      </c>
      <c r="F26" s="30">
        <v>0</v>
      </c>
    </row>
    <row r="27" spans="1:6" ht="30" customHeight="1" thickBot="1" x14ac:dyDescent="0.3">
      <c r="A27" s="7" t="s">
        <v>32</v>
      </c>
      <c r="B27" s="8" t="s">
        <v>185</v>
      </c>
      <c r="C27" s="18">
        <f>SUM(C28:C35)</f>
        <v>0</v>
      </c>
      <c r="D27" s="23">
        <f t="shared" ref="D27:F27" si="4">SUM(D28:D35)</f>
        <v>0</v>
      </c>
      <c r="E27" s="27">
        <f t="shared" si="4"/>
        <v>0</v>
      </c>
      <c r="F27" s="31">
        <f t="shared" si="4"/>
        <v>0</v>
      </c>
    </row>
    <row r="28" spans="1:6" ht="30" customHeight="1" thickBot="1" x14ac:dyDescent="0.3">
      <c r="A28" s="1" t="s">
        <v>4</v>
      </c>
      <c r="B28" s="4" t="s">
        <v>33</v>
      </c>
      <c r="C28" s="17">
        <f>Questionnaire!C29</f>
        <v>0</v>
      </c>
      <c r="D28" s="22">
        <v>0</v>
      </c>
      <c r="E28" s="26">
        <v>0</v>
      </c>
      <c r="F28" s="30">
        <v>0</v>
      </c>
    </row>
    <row r="29" spans="1:6" ht="30" customHeight="1" thickBot="1" x14ac:dyDescent="0.3">
      <c r="A29" s="1" t="s">
        <v>6</v>
      </c>
      <c r="B29" s="4" t="s">
        <v>34</v>
      </c>
      <c r="C29" s="17">
        <f>Questionnaire!C30</f>
        <v>0</v>
      </c>
      <c r="D29" s="22">
        <v>0</v>
      </c>
      <c r="E29" s="26">
        <v>0</v>
      </c>
      <c r="F29" s="30">
        <v>0</v>
      </c>
    </row>
    <row r="30" spans="1:6" ht="30" customHeight="1" thickBot="1" x14ac:dyDescent="0.3">
      <c r="A30" s="1" t="s">
        <v>8</v>
      </c>
      <c r="B30" s="4" t="s">
        <v>35</v>
      </c>
      <c r="C30" s="17">
        <f>Questionnaire!D31</f>
        <v>0</v>
      </c>
      <c r="D30" s="22">
        <v>0</v>
      </c>
      <c r="E30" s="26">
        <v>0</v>
      </c>
      <c r="F30" s="30">
        <v>0</v>
      </c>
    </row>
    <row r="31" spans="1:6" ht="30" customHeight="1" thickBot="1" x14ac:dyDescent="0.3">
      <c r="A31" s="1" t="s">
        <v>20</v>
      </c>
      <c r="B31" s="4" t="s">
        <v>36</v>
      </c>
      <c r="C31" s="17">
        <f>Questionnaire!D32</f>
        <v>0</v>
      </c>
      <c r="D31" s="22">
        <v>0</v>
      </c>
      <c r="E31" s="26">
        <v>0</v>
      </c>
      <c r="F31" s="30">
        <v>0</v>
      </c>
    </row>
    <row r="32" spans="1:6" ht="30" customHeight="1" thickBot="1" x14ac:dyDescent="0.3">
      <c r="A32" s="1" t="s">
        <v>22</v>
      </c>
      <c r="B32" s="4" t="s">
        <v>37</v>
      </c>
      <c r="C32" s="17">
        <f>Questionnaire!D33</f>
        <v>0</v>
      </c>
      <c r="D32" s="22">
        <v>0</v>
      </c>
      <c r="E32" s="26">
        <v>0</v>
      </c>
      <c r="F32" s="30">
        <v>0</v>
      </c>
    </row>
    <row r="33" spans="1:6" ht="30" customHeight="1" thickBot="1" x14ac:dyDescent="0.3">
      <c r="A33" s="1" t="s">
        <v>24</v>
      </c>
      <c r="B33" s="4" t="s">
        <v>38</v>
      </c>
      <c r="C33" s="17">
        <f>Questionnaire!C34</f>
        <v>0</v>
      </c>
      <c r="D33" s="22">
        <v>0</v>
      </c>
      <c r="E33" s="26">
        <v>0</v>
      </c>
      <c r="F33" s="30">
        <v>0</v>
      </c>
    </row>
    <row r="34" spans="1:6" ht="30" customHeight="1" thickBot="1" x14ac:dyDescent="0.3">
      <c r="A34" s="1" t="s">
        <v>26</v>
      </c>
      <c r="B34" s="4" t="s">
        <v>39</v>
      </c>
      <c r="C34" s="17">
        <f>Questionnaire!C35</f>
        <v>0</v>
      </c>
      <c r="D34" s="22">
        <v>0</v>
      </c>
      <c r="E34" s="26">
        <v>0</v>
      </c>
      <c r="F34" s="30">
        <f>Questionnaire!C35</f>
        <v>0</v>
      </c>
    </row>
    <row r="35" spans="1:6" ht="30" customHeight="1" thickBot="1" x14ac:dyDescent="0.3">
      <c r="A35" s="1" t="s">
        <v>28</v>
      </c>
      <c r="B35" s="4" t="s">
        <v>40</v>
      </c>
      <c r="C35" s="17">
        <f>Questionnaire!C36</f>
        <v>0</v>
      </c>
      <c r="D35" s="22">
        <v>0</v>
      </c>
      <c r="E35" s="26">
        <v>0</v>
      </c>
      <c r="F35" s="30">
        <f>Questionnaire!C36</f>
        <v>0</v>
      </c>
    </row>
    <row r="36" spans="1:6" ht="30" customHeight="1" thickBot="1" x14ac:dyDescent="0.3">
      <c r="A36" s="7" t="s">
        <v>41</v>
      </c>
      <c r="B36" s="8" t="s">
        <v>42</v>
      </c>
      <c r="C36" s="18">
        <f>SUM(C37:C38)</f>
        <v>0</v>
      </c>
      <c r="D36" s="23">
        <f t="shared" ref="D36:F36" si="5">SUM(D37:D38)</f>
        <v>0</v>
      </c>
      <c r="E36" s="27">
        <f t="shared" si="5"/>
        <v>0</v>
      </c>
      <c r="F36" s="31">
        <f t="shared" si="5"/>
        <v>0</v>
      </c>
    </row>
    <row r="37" spans="1:6" ht="30" customHeight="1" thickBot="1" x14ac:dyDescent="0.3">
      <c r="A37" s="1" t="s">
        <v>4</v>
      </c>
      <c r="B37" s="4" t="s">
        <v>43</v>
      </c>
      <c r="C37" s="17">
        <f>Questionnaire!C38</f>
        <v>0</v>
      </c>
      <c r="D37" s="22">
        <v>0</v>
      </c>
      <c r="E37" s="26">
        <v>0</v>
      </c>
      <c r="F37" s="30">
        <v>0</v>
      </c>
    </row>
    <row r="38" spans="1:6" ht="30" customHeight="1" thickBot="1" x14ac:dyDescent="0.3">
      <c r="A38" s="1" t="s">
        <v>6</v>
      </c>
      <c r="B38" s="4" t="s">
        <v>44</v>
      </c>
      <c r="C38" s="17">
        <f>Questionnaire!C39</f>
        <v>0</v>
      </c>
      <c r="D38" s="22">
        <v>0</v>
      </c>
      <c r="E38" s="26">
        <v>0</v>
      </c>
      <c r="F38" s="30">
        <f>Questionnaire!C39</f>
        <v>0</v>
      </c>
    </row>
    <row r="39" spans="1:6" ht="30" customHeight="1" thickBot="1" x14ac:dyDescent="0.3">
      <c r="A39" s="122" t="s">
        <v>45</v>
      </c>
      <c r="B39" s="112" t="s">
        <v>46</v>
      </c>
      <c r="C39" s="132"/>
      <c r="D39" s="133"/>
      <c r="E39" s="134"/>
      <c r="F39" s="135"/>
    </row>
    <row r="40" spans="1:6" ht="30" customHeight="1" thickBot="1" x14ac:dyDescent="0.3">
      <c r="A40" s="70" t="s">
        <v>47</v>
      </c>
      <c r="B40" s="69" t="s">
        <v>241</v>
      </c>
      <c r="C40" s="18">
        <f>SUM(C41)</f>
        <v>0</v>
      </c>
      <c r="D40" s="23">
        <f t="shared" ref="D40:F40" si="6">SUM(D41)</f>
        <v>0</v>
      </c>
      <c r="E40" s="27">
        <f t="shared" si="6"/>
        <v>0</v>
      </c>
      <c r="F40" s="31">
        <f t="shared" si="6"/>
        <v>0</v>
      </c>
    </row>
    <row r="41" spans="1:6" ht="30" customHeight="1" thickBot="1" x14ac:dyDescent="0.3">
      <c r="A41" s="67" t="s">
        <v>4</v>
      </c>
      <c r="B41" s="68" t="s">
        <v>216</v>
      </c>
      <c r="C41" s="17">
        <f>Questionnaire!$C42</f>
        <v>0</v>
      </c>
      <c r="D41" s="22">
        <f>Questionnaire!$C42</f>
        <v>0</v>
      </c>
      <c r="E41" s="26">
        <f>Questionnaire!$C42</f>
        <v>0</v>
      </c>
      <c r="F41" s="30">
        <v>0</v>
      </c>
    </row>
    <row r="42" spans="1:6" ht="30" customHeight="1" thickBot="1" x14ac:dyDescent="0.3">
      <c r="A42" s="70" t="s">
        <v>48</v>
      </c>
      <c r="B42" s="69" t="s">
        <v>228</v>
      </c>
      <c r="C42" s="18">
        <f>SUM(C43:C44)</f>
        <v>0</v>
      </c>
      <c r="D42" s="18">
        <f t="shared" ref="D42:F42" si="7">SUM(D43:D44)</f>
        <v>0</v>
      </c>
      <c r="E42" s="18">
        <f t="shared" si="7"/>
        <v>0</v>
      </c>
      <c r="F42" s="18">
        <f t="shared" si="7"/>
        <v>0</v>
      </c>
    </row>
    <row r="43" spans="1:6" s="41" customFormat="1" ht="30" customHeight="1" thickBot="1" x14ac:dyDescent="0.3">
      <c r="A43" s="73" t="s">
        <v>4</v>
      </c>
      <c r="B43" s="74" t="s">
        <v>229</v>
      </c>
      <c r="C43" s="17">
        <f>Questionnaire!C44</f>
        <v>0</v>
      </c>
      <c r="D43" s="22">
        <v>0</v>
      </c>
      <c r="E43" s="26">
        <v>0</v>
      </c>
      <c r="F43" s="30">
        <f>Questionnaire!C44</f>
        <v>0</v>
      </c>
    </row>
    <row r="44" spans="1:6" ht="30" customHeight="1" thickBot="1" x14ac:dyDescent="0.3">
      <c r="A44" s="66" t="s">
        <v>6</v>
      </c>
      <c r="B44" s="68" t="s">
        <v>217</v>
      </c>
      <c r="C44" s="17">
        <f>Questionnaire!C45</f>
        <v>0</v>
      </c>
      <c r="D44" s="22">
        <v>0</v>
      </c>
      <c r="E44" s="26">
        <v>0</v>
      </c>
      <c r="F44" s="30">
        <f>Questionnaire!C45</f>
        <v>0</v>
      </c>
    </row>
    <row r="45" spans="1:6" ht="30" customHeight="1" thickBot="1" x14ac:dyDescent="0.3">
      <c r="A45" s="70" t="s">
        <v>49</v>
      </c>
      <c r="B45" s="69" t="s">
        <v>189</v>
      </c>
      <c r="C45" s="18">
        <f>SUM(C46)</f>
        <v>0</v>
      </c>
      <c r="D45" s="23">
        <f t="shared" ref="D45:F45" si="8">SUM(D46)</f>
        <v>0</v>
      </c>
      <c r="E45" s="27">
        <f t="shared" si="8"/>
        <v>0</v>
      </c>
      <c r="F45" s="31">
        <f t="shared" si="8"/>
        <v>0</v>
      </c>
    </row>
    <row r="46" spans="1:6" ht="30" customHeight="1" thickBot="1" x14ac:dyDescent="0.3">
      <c r="A46" s="66" t="s">
        <v>4</v>
      </c>
      <c r="B46" s="68" t="s">
        <v>187</v>
      </c>
      <c r="C46" s="17">
        <f>Questionnaire!C47</f>
        <v>0</v>
      </c>
      <c r="D46" s="22">
        <f>Questionnaire!C47</f>
        <v>0</v>
      </c>
      <c r="E46" s="26">
        <v>0</v>
      </c>
      <c r="F46" s="30">
        <f>Questionnaire!C47</f>
        <v>0</v>
      </c>
    </row>
    <row r="47" spans="1:6" ht="30" customHeight="1" thickBot="1" x14ac:dyDescent="0.3">
      <c r="A47" s="70" t="s">
        <v>50</v>
      </c>
      <c r="B47" s="69" t="s">
        <v>190</v>
      </c>
      <c r="C47" s="18">
        <f>SUM(C48:C51)</f>
        <v>0</v>
      </c>
      <c r="D47" s="23">
        <f t="shared" ref="D47:F47" si="9">SUM(D48:D51)</f>
        <v>0</v>
      </c>
      <c r="E47" s="27">
        <f t="shared" si="9"/>
        <v>0</v>
      </c>
      <c r="F47" s="31">
        <f t="shared" si="9"/>
        <v>0</v>
      </c>
    </row>
    <row r="48" spans="1:6" ht="30" customHeight="1" thickBot="1" x14ac:dyDescent="0.3">
      <c r="A48" s="1" t="s">
        <v>4</v>
      </c>
      <c r="B48" s="4" t="s">
        <v>51</v>
      </c>
      <c r="C48" s="17">
        <f>Questionnaire!C49</f>
        <v>0</v>
      </c>
      <c r="D48" s="22">
        <v>0</v>
      </c>
      <c r="E48" s="26">
        <f>Questionnaire!C49</f>
        <v>0</v>
      </c>
      <c r="F48" s="30">
        <f>Questionnaire!C49</f>
        <v>0</v>
      </c>
    </row>
    <row r="49" spans="1:6" ht="30" customHeight="1" thickBot="1" x14ac:dyDescent="0.3">
      <c r="A49" s="1" t="s">
        <v>6</v>
      </c>
      <c r="B49" s="4" t="s">
        <v>52</v>
      </c>
      <c r="C49" s="17">
        <f>Questionnaire!C50</f>
        <v>0</v>
      </c>
      <c r="D49" s="22">
        <v>0</v>
      </c>
      <c r="E49" s="26">
        <f>Questionnaire!C50</f>
        <v>0</v>
      </c>
      <c r="F49" s="30">
        <v>0</v>
      </c>
    </row>
    <row r="50" spans="1:6" ht="30" customHeight="1" thickBot="1" x14ac:dyDescent="0.3">
      <c r="A50" s="1" t="s">
        <v>8</v>
      </c>
      <c r="B50" s="4" t="s">
        <v>53</v>
      </c>
      <c r="C50" s="17">
        <v>0</v>
      </c>
      <c r="D50" s="22">
        <f>Questionnaire!C51</f>
        <v>0</v>
      </c>
      <c r="E50" s="26">
        <f>Questionnaire!C51</f>
        <v>0</v>
      </c>
      <c r="F50" s="30">
        <v>0</v>
      </c>
    </row>
    <row r="51" spans="1:6" ht="30" customHeight="1" thickBot="1" x14ac:dyDescent="0.3">
      <c r="A51" s="1" t="s">
        <v>20</v>
      </c>
      <c r="B51" s="4" t="s">
        <v>54</v>
      </c>
      <c r="C51" s="17">
        <v>0</v>
      </c>
      <c r="D51" s="22">
        <f>Questionnaire!C52</f>
        <v>0</v>
      </c>
      <c r="E51" s="26">
        <f>Questionnaire!C52</f>
        <v>0</v>
      </c>
      <c r="F51" s="30">
        <v>0</v>
      </c>
    </row>
    <row r="52" spans="1:6" ht="30" customHeight="1" thickBot="1" x14ac:dyDescent="0.3">
      <c r="A52" s="70" t="s">
        <v>55</v>
      </c>
      <c r="B52" s="69" t="s">
        <v>56</v>
      </c>
      <c r="C52" s="18">
        <f>SUM(C53)</f>
        <v>0</v>
      </c>
      <c r="D52" s="23">
        <f t="shared" ref="D52:F52" si="10">SUM(D53)</f>
        <v>0</v>
      </c>
      <c r="E52" s="27">
        <f t="shared" si="10"/>
        <v>0</v>
      </c>
      <c r="F52" s="31">
        <f t="shared" si="10"/>
        <v>0</v>
      </c>
    </row>
    <row r="53" spans="1:6" ht="30" customHeight="1" thickBot="1" x14ac:dyDescent="0.3">
      <c r="A53" s="66" t="s">
        <v>4</v>
      </c>
      <c r="B53" s="68" t="s">
        <v>191</v>
      </c>
      <c r="C53" s="17">
        <f>Questionnaire!$C54</f>
        <v>0</v>
      </c>
      <c r="D53" s="22">
        <f>Questionnaire!$C54</f>
        <v>0</v>
      </c>
      <c r="E53" s="26">
        <f>Questionnaire!$C54</f>
        <v>0</v>
      </c>
      <c r="F53" s="30">
        <f>Questionnaire!$C54</f>
        <v>0</v>
      </c>
    </row>
    <row r="54" spans="1:6" ht="30" customHeight="1" thickBot="1" x14ac:dyDescent="0.3">
      <c r="A54" s="87" t="s">
        <v>57</v>
      </c>
      <c r="B54" s="88" t="s">
        <v>58</v>
      </c>
      <c r="C54" s="132"/>
      <c r="D54" s="133"/>
      <c r="E54" s="134"/>
      <c r="F54" s="135"/>
    </row>
    <row r="55" spans="1:6" ht="30" customHeight="1" thickBot="1" x14ac:dyDescent="0.3">
      <c r="A55" s="70" t="s">
        <v>59</v>
      </c>
      <c r="B55" s="69" t="s">
        <v>193</v>
      </c>
      <c r="C55" s="18">
        <f>SUM(C56:C58)</f>
        <v>0</v>
      </c>
      <c r="D55" s="23">
        <f t="shared" ref="D55:F55" si="11">SUM(D56:D58)</f>
        <v>0</v>
      </c>
      <c r="E55" s="27">
        <f t="shared" si="11"/>
        <v>0</v>
      </c>
      <c r="F55" s="31">
        <f t="shared" si="11"/>
        <v>0</v>
      </c>
    </row>
    <row r="56" spans="1:6" s="10" customFormat="1" ht="30" customHeight="1" thickBot="1" x14ac:dyDescent="0.3">
      <c r="A56" s="79" t="s">
        <v>192</v>
      </c>
      <c r="B56" s="75" t="s">
        <v>195</v>
      </c>
      <c r="C56" s="19">
        <f>Questionnaire!C57</f>
        <v>0</v>
      </c>
      <c r="D56" s="24">
        <v>0</v>
      </c>
      <c r="E56" s="28">
        <v>0</v>
      </c>
      <c r="F56" s="32">
        <f>Questionnaire!C57</f>
        <v>0</v>
      </c>
    </row>
    <row r="57" spans="1:6" s="10" customFormat="1" ht="30" customHeight="1" thickBot="1" x14ac:dyDescent="0.3">
      <c r="A57" s="79" t="s">
        <v>6</v>
      </c>
      <c r="B57" s="75" t="s">
        <v>196</v>
      </c>
      <c r="C57" s="19">
        <f>Questionnaire!C58</f>
        <v>0</v>
      </c>
      <c r="D57" s="24">
        <v>0</v>
      </c>
      <c r="E57" s="28">
        <v>0</v>
      </c>
      <c r="F57" s="32">
        <f>Questionnaire!C58</f>
        <v>0</v>
      </c>
    </row>
    <row r="58" spans="1:6" ht="30" customHeight="1" thickBot="1" x14ac:dyDescent="0.3">
      <c r="A58" s="66" t="s">
        <v>8</v>
      </c>
      <c r="B58" s="76" t="s">
        <v>197</v>
      </c>
      <c r="C58" s="19">
        <f>Questionnaire!C59</f>
        <v>0</v>
      </c>
      <c r="D58" s="22">
        <v>0</v>
      </c>
      <c r="E58" s="26">
        <v>0</v>
      </c>
      <c r="F58" s="32">
        <f>Questionnaire!C59</f>
        <v>0</v>
      </c>
    </row>
    <row r="59" spans="1:6" ht="30" customHeight="1" thickBot="1" x14ac:dyDescent="0.3">
      <c r="A59" s="70" t="s">
        <v>230</v>
      </c>
      <c r="B59" s="69" t="s">
        <v>194</v>
      </c>
      <c r="C59" s="18">
        <f>SUM(C60:C63)</f>
        <v>0</v>
      </c>
      <c r="D59" s="23">
        <f t="shared" ref="D59:F59" si="12">SUM(D60:D63)</f>
        <v>0</v>
      </c>
      <c r="E59" s="27">
        <f t="shared" si="12"/>
        <v>0</v>
      </c>
      <c r="F59" s="31">
        <f t="shared" si="12"/>
        <v>0</v>
      </c>
    </row>
    <row r="60" spans="1:6" ht="30" customHeight="1" thickBot="1" x14ac:dyDescent="0.3">
      <c r="A60" s="66" t="s">
        <v>4</v>
      </c>
      <c r="B60" s="4" t="s">
        <v>61</v>
      </c>
      <c r="C60" s="17">
        <v>0</v>
      </c>
      <c r="D60" s="22">
        <f>Questionnaire!$C61</f>
        <v>0</v>
      </c>
      <c r="E60" s="26">
        <f>Questionnaire!$C61</f>
        <v>0</v>
      </c>
      <c r="F60" s="30">
        <v>0</v>
      </c>
    </row>
    <row r="61" spans="1:6" ht="30" customHeight="1" thickBot="1" x14ac:dyDescent="0.3">
      <c r="A61" s="66" t="s">
        <v>6</v>
      </c>
      <c r="B61" s="4" t="s">
        <v>62</v>
      </c>
      <c r="C61" s="17">
        <v>0</v>
      </c>
      <c r="D61" s="22">
        <f>Questionnaire!$C62</f>
        <v>0</v>
      </c>
      <c r="E61" s="26">
        <f>Questionnaire!$C62</f>
        <v>0</v>
      </c>
      <c r="F61" s="30">
        <f>Questionnaire!$C62</f>
        <v>0</v>
      </c>
    </row>
    <row r="62" spans="1:6" ht="30" customHeight="1" thickBot="1" x14ac:dyDescent="0.3">
      <c r="A62" s="66" t="s">
        <v>8</v>
      </c>
      <c r="B62" s="4" t="s">
        <v>63</v>
      </c>
      <c r="C62" s="17">
        <v>0</v>
      </c>
      <c r="D62" s="22">
        <v>0</v>
      </c>
      <c r="E62" s="26">
        <f>Questionnaire!$C63</f>
        <v>0</v>
      </c>
      <c r="F62" s="30">
        <f>Questionnaire!$C63</f>
        <v>0</v>
      </c>
    </row>
    <row r="63" spans="1:6" ht="30" customHeight="1" thickBot="1" x14ac:dyDescent="0.3">
      <c r="A63" s="66" t="s">
        <v>20</v>
      </c>
      <c r="B63" s="4" t="s">
        <v>64</v>
      </c>
      <c r="C63" s="17">
        <f>Questionnaire!C64</f>
        <v>0</v>
      </c>
      <c r="D63" s="22">
        <f>Questionnaire!$C64</f>
        <v>0</v>
      </c>
      <c r="E63" s="26">
        <f>Questionnaire!$C64</f>
        <v>0</v>
      </c>
      <c r="F63" s="30">
        <v>0</v>
      </c>
    </row>
    <row r="64" spans="1:6" ht="30" customHeight="1" thickBot="1" x14ac:dyDescent="0.3">
      <c r="A64" s="70" t="s">
        <v>231</v>
      </c>
      <c r="B64" s="78" t="s">
        <v>200</v>
      </c>
      <c r="C64" s="18">
        <f>SUM(C65:C68)</f>
        <v>0</v>
      </c>
      <c r="D64" s="23">
        <f>SUM(D65:D68)</f>
        <v>0</v>
      </c>
      <c r="E64" s="27">
        <f>SUM(E65:E68)</f>
        <v>0</v>
      </c>
      <c r="F64" s="31">
        <f>SUM(F65:F68)</f>
        <v>0</v>
      </c>
    </row>
    <row r="65" spans="1:6" ht="30" customHeight="1" thickBot="1" x14ac:dyDescent="0.3">
      <c r="A65" s="66" t="s">
        <v>4</v>
      </c>
      <c r="B65" s="4" t="s">
        <v>65</v>
      </c>
      <c r="C65" s="17">
        <f>Questionnaire!C66</f>
        <v>0</v>
      </c>
      <c r="D65" s="22">
        <f>Questionnaire!C66</f>
        <v>0</v>
      </c>
      <c r="E65" s="26">
        <v>0</v>
      </c>
      <c r="F65" s="30">
        <f>Questionnaire!$C66</f>
        <v>0</v>
      </c>
    </row>
    <row r="66" spans="1:6" ht="30" customHeight="1" thickBot="1" x14ac:dyDescent="0.3">
      <c r="A66" s="66" t="s">
        <v>6</v>
      </c>
      <c r="B66" s="4" t="s">
        <v>66</v>
      </c>
      <c r="C66" s="17">
        <v>0</v>
      </c>
      <c r="D66" s="22">
        <f>Questionnaire!$C67</f>
        <v>0</v>
      </c>
      <c r="E66" s="26">
        <f>Questionnaire!$C67</f>
        <v>0</v>
      </c>
      <c r="F66" s="30">
        <f>Questionnaire!$C67</f>
        <v>0</v>
      </c>
    </row>
    <row r="67" spans="1:6" ht="30" customHeight="1" thickBot="1" x14ac:dyDescent="0.3">
      <c r="A67" s="66" t="s">
        <v>8</v>
      </c>
      <c r="B67" s="4" t="s">
        <v>67</v>
      </c>
      <c r="C67" s="17">
        <v>0</v>
      </c>
      <c r="D67" s="22">
        <f>Questionnaire!C68</f>
        <v>0</v>
      </c>
      <c r="E67" s="26">
        <f>Questionnaire!$C68</f>
        <v>0</v>
      </c>
      <c r="F67" s="30">
        <f>Questionnaire!$C68</f>
        <v>0</v>
      </c>
    </row>
    <row r="68" spans="1:6" ht="30" customHeight="1" thickBot="1" x14ac:dyDescent="0.3">
      <c r="A68" s="66" t="s">
        <v>20</v>
      </c>
      <c r="B68" s="4" t="s">
        <v>68</v>
      </c>
      <c r="C68" s="17">
        <f>Questionnaire!C69</f>
        <v>0</v>
      </c>
      <c r="D68" s="22">
        <f>Questionnaire!C69</f>
        <v>0</v>
      </c>
      <c r="E68" s="26">
        <f>Questionnaire!$C69</f>
        <v>0</v>
      </c>
      <c r="F68" s="30">
        <f>Questionnaire!$C69</f>
        <v>0</v>
      </c>
    </row>
    <row r="69" spans="1:6" ht="30" customHeight="1" thickBot="1" x14ac:dyDescent="0.3">
      <c r="A69" s="70" t="s">
        <v>232</v>
      </c>
      <c r="B69" s="78" t="s">
        <v>69</v>
      </c>
      <c r="C69" s="18">
        <f>(C70+C71+(IF(C72=1,3,0)+IF(C73=1,2,0)+IF(C74=1,1,0)))</f>
        <v>0</v>
      </c>
      <c r="D69" s="23">
        <f t="shared" ref="D69:F69" si="13">SUM(D70:D74)</f>
        <v>0</v>
      </c>
      <c r="E69" s="27">
        <f t="shared" si="13"/>
        <v>0</v>
      </c>
      <c r="F69" s="31">
        <f t="shared" si="13"/>
        <v>0</v>
      </c>
    </row>
    <row r="70" spans="1:6" ht="30" customHeight="1" thickBot="1" x14ac:dyDescent="0.3">
      <c r="A70" s="66" t="s">
        <v>4</v>
      </c>
      <c r="B70" s="4" t="s">
        <v>70</v>
      </c>
      <c r="C70" s="17">
        <f>Questionnaire!C71</f>
        <v>0</v>
      </c>
      <c r="D70" s="22">
        <v>0</v>
      </c>
      <c r="E70" s="26">
        <v>0</v>
      </c>
      <c r="F70" s="30">
        <f>Questionnaire!C71</f>
        <v>0</v>
      </c>
    </row>
    <row r="71" spans="1:6" ht="30" customHeight="1" thickBot="1" x14ac:dyDescent="0.3">
      <c r="A71" s="66" t="s">
        <v>6</v>
      </c>
      <c r="B71" s="4" t="s">
        <v>71</v>
      </c>
      <c r="C71" s="17">
        <f>Questionnaire!C72</f>
        <v>0</v>
      </c>
      <c r="D71" s="22">
        <v>0</v>
      </c>
      <c r="E71" s="26">
        <v>0</v>
      </c>
      <c r="F71" s="30">
        <f>Questionnaire!C72</f>
        <v>0</v>
      </c>
    </row>
    <row r="72" spans="1:6" ht="30" customHeight="1" thickBot="1" x14ac:dyDescent="0.3">
      <c r="A72" s="82" t="s">
        <v>218</v>
      </c>
      <c r="B72" s="83" t="s">
        <v>72</v>
      </c>
      <c r="C72" s="17">
        <f>Questionnaire!C73</f>
        <v>0</v>
      </c>
      <c r="D72" s="22">
        <v>0</v>
      </c>
      <c r="E72" s="26">
        <v>0</v>
      </c>
      <c r="F72" s="30">
        <v>0</v>
      </c>
    </row>
    <row r="73" spans="1:6" ht="30" customHeight="1" thickBot="1" x14ac:dyDescent="0.3">
      <c r="A73" s="82" t="s">
        <v>219</v>
      </c>
      <c r="B73" s="83" t="s">
        <v>73</v>
      </c>
      <c r="C73" s="17">
        <f>Questionnaire!C74</f>
        <v>0</v>
      </c>
      <c r="D73" s="22">
        <v>0</v>
      </c>
      <c r="E73" s="26">
        <v>0</v>
      </c>
      <c r="F73" s="30">
        <v>0</v>
      </c>
    </row>
    <row r="74" spans="1:6" ht="30" customHeight="1" thickBot="1" x14ac:dyDescent="0.3">
      <c r="A74" s="82" t="s">
        <v>220</v>
      </c>
      <c r="B74" s="83" t="s">
        <v>74</v>
      </c>
      <c r="C74" s="17">
        <f>Questionnaire!C75</f>
        <v>0</v>
      </c>
      <c r="D74" s="22">
        <v>0</v>
      </c>
      <c r="E74" s="26">
        <v>0</v>
      </c>
      <c r="F74" s="30">
        <v>0</v>
      </c>
    </row>
    <row r="75" spans="1:6" ht="30" customHeight="1" thickBot="1" x14ac:dyDescent="0.3">
      <c r="A75" s="7" t="s">
        <v>75</v>
      </c>
      <c r="B75" s="8" t="s">
        <v>203</v>
      </c>
      <c r="C75" s="18">
        <f>SUM(C76:C79)</f>
        <v>0</v>
      </c>
      <c r="D75" s="23">
        <f t="shared" ref="D75:F75" si="14">SUM(D76:D79)</f>
        <v>0</v>
      </c>
      <c r="E75" s="27">
        <f t="shared" si="14"/>
        <v>0</v>
      </c>
      <c r="F75" s="31">
        <f t="shared" si="14"/>
        <v>0</v>
      </c>
    </row>
    <row r="76" spans="1:6" ht="30" customHeight="1" thickBot="1" x14ac:dyDescent="0.3">
      <c r="A76" s="1" t="s">
        <v>4</v>
      </c>
      <c r="B76" s="4" t="s">
        <v>76</v>
      </c>
      <c r="C76" s="17">
        <f>Questionnaire!C77</f>
        <v>0</v>
      </c>
      <c r="D76" s="22">
        <v>0</v>
      </c>
      <c r="E76" s="26">
        <f>Questionnaire!C77</f>
        <v>0</v>
      </c>
      <c r="F76" s="30">
        <v>0</v>
      </c>
    </row>
    <row r="77" spans="1:6" ht="30" customHeight="1" thickBot="1" x14ac:dyDescent="0.3">
      <c r="A77" s="1" t="s">
        <v>6</v>
      </c>
      <c r="B77" s="4" t="s">
        <v>77</v>
      </c>
      <c r="C77" s="17">
        <f>Questionnaire!C78</f>
        <v>0</v>
      </c>
      <c r="D77" s="22">
        <v>0</v>
      </c>
      <c r="E77" s="26">
        <f>Questionnaire!C78</f>
        <v>0</v>
      </c>
      <c r="F77" s="30">
        <v>0</v>
      </c>
    </row>
    <row r="78" spans="1:6" ht="30" customHeight="1" thickBot="1" x14ac:dyDescent="0.3">
      <c r="A78" s="1" t="s">
        <v>8</v>
      </c>
      <c r="B78" s="4" t="s">
        <v>78</v>
      </c>
      <c r="C78" s="17">
        <f>Questionnaire!C79</f>
        <v>0</v>
      </c>
      <c r="D78" s="22">
        <v>0</v>
      </c>
      <c r="E78" s="26">
        <v>0</v>
      </c>
      <c r="F78" s="30">
        <v>0</v>
      </c>
    </row>
    <row r="79" spans="1:6" ht="30" customHeight="1" thickBot="1" x14ac:dyDescent="0.3">
      <c r="A79" s="2" t="s">
        <v>20</v>
      </c>
      <c r="B79" s="5" t="s">
        <v>79</v>
      </c>
      <c r="C79" s="17">
        <f>Questionnaire!C80</f>
        <v>0</v>
      </c>
      <c r="D79" s="22">
        <v>0</v>
      </c>
      <c r="E79" s="26">
        <v>0</v>
      </c>
      <c r="F79" s="30">
        <v>0</v>
      </c>
    </row>
    <row r="80" spans="1:6" ht="30" customHeight="1" thickBot="1" x14ac:dyDescent="0.3">
      <c r="A80" s="87" t="s">
        <v>80</v>
      </c>
      <c r="B80" s="88" t="s">
        <v>81</v>
      </c>
      <c r="C80" s="132"/>
      <c r="D80" s="133"/>
      <c r="E80" s="134"/>
      <c r="F80" s="135"/>
    </row>
    <row r="81" spans="1:6" ht="30" customHeight="1" thickBot="1" x14ac:dyDescent="0.3">
      <c r="A81" s="7" t="s">
        <v>82</v>
      </c>
      <c r="B81" s="9" t="s">
        <v>202</v>
      </c>
      <c r="C81" s="18">
        <f>SUM(C82:C89)</f>
        <v>0</v>
      </c>
      <c r="D81" s="23">
        <f t="shared" ref="D81:F81" si="15">SUM(D82:D89)</f>
        <v>0</v>
      </c>
      <c r="E81" s="27">
        <f t="shared" si="15"/>
        <v>0</v>
      </c>
      <c r="F81" s="31">
        <f t="shared" si="15"/>
        <v>0</v>
      </c>
    </row>
    <row r="82" spans="1:6" ht="30" customHeight="1" thickBot="1" x14ac:dyDescent="0.3">
      <c r="A82" s="1" t="s">
        <v>4</v>
      </c>
      <c r="B82" s="4" t="s">
        <v>83</v>
      </c>
      <c r="C82" s="17">
        <f>Questionnaire!C83</f>
        <v>0</v>
      </c>
      <c r="D82" s="22">
        <v>0</v>
      </c>
      <c r="E82" s="26">
        <v>0</v>
      </c>
      <c r="F82" s="30">
        <f>Questionnaire!C83</f>
        <v>0</v>
      </c>
    </row>
    <row r="83" spans="1:6" ht="30" customHeight="1" thickBot="1" x14ac:dyDescent="0.3">
      <c r="A83" s="1" t="s">
        <v>6</v>
      </c>
      <c r="B83" s="4" t="s">
        <v>84</v>
      </c>
      <c r="C83" s="17">
        <v>0</v>
      </c>
      <c r="D83" s="22">
        <v>0</v>
      </c>
      <c r="E83" s="26">
        <v>0</v>
      </c>
      <c r="F83" s="30">
        <f>Questionnaire!C84</f>
        <v>0</v>
      </c>
    </row>
    <row r="84" spans="1:6" ht="30" customHeight="1" thickBot="1" x14ac:dyDescent="0.3">
      <c r="A84" s="1" t="s">
        <v>8</v>
      </c>
      <c r="B84" s="4" t="s">
        <v>85</v>
      </c>
      <c r="C84" s="17">
        <f>Questionnaire!C85</f>
        <v>0</v>
      </c>
      <c r="D84" s="22">
        <v>0</v>
      </c>
      <c r="E84" s="26">
        <v>0</v>
      </c>
      <c r="F84" s="30">
        <f>Questionnaire!C85</f>
        <v>0</v>
      </c>
    </row>
    <row r="85" spans="1:6" ht="30" customHeight="1" thickBot="1" x14ac:dyDescent="0.3">
      <c r="A85" s="1" t="s">
        <v>20</v>
      </c>
      <c r="B85" s="4" t="s">
        <v>86</v>
      </c>
      <c r="C85" s="17">
        <v>0</v>
      </c>
      <c r="D85" s="22">
        <v>0</v>
      </c>
      <c r="E85" s="26">
        <f>Questionnaire!C86</f>
        <v>0</v>
      </c>
      <c r="F85" s="30">
        <f>Questionnaire!C86</f>
        <v>0</v>
      </c>
    </row>
    <row r="86" spans="1:6" ht="30" customHeight="1" thickBot="1" x14ac:dyDescent="0.3">
      <c r="A86" s="1" t="s">
        <v>22</v>
      </c>
      <c r="B86" s="4" t="s">
        <v>87</v>
      </c>
      <c r="C86" s="17">
        <f>Questionnaire!C87</f>
        <v>0</v>
      </c>
      <c r="D86" s="22">
        <v>0</v>
      </c>
      <c r="E86" s="26">
        <f>Questionnaire!C87</f>
        <v>0</v>
      </c>
      <c r="F86" s="30">
        <f>Questionnaire!C87</f>
        <v>0</v>
      </c>
    </row>
    <row r="87" spans="1:6" ht="30" customHeight="1" thickBot="1" x14ac:dyDescent="0.3">
      <c r="A87" s="1" t="s">
        <v>24</v>
      </c>
      <c r="B87" s="4" t="s">
        <v>88</v>
      </c>
      <c r="C87" s="17">
        <f>Questionnaire!C88</f>
        <v>0</v>
      </c>
      <c r="D87" s="22">
        <f>Questionnaire!C88</f>
        <v>0</v>
      </c>
      <c r="E87" s="26">
        <v>0</v>
      </c>
      <c r="F87" s="30">
        <v>0</v>
      </c>
    </row>
    <row r="88" spans="1:6" ht="30" customHeight="1" thickBot="1" x14ac:dyDescent="0.3">
      <c r="A88" s="1" t="s">
        <v>26</v>
      </c>
      <c r="B88" s="4" t="s">
        <v>89</v>
      </c>
      <c r="C88" s="17">
        <f>Questionnaire!C89</f>
        <v>0</v>
      </c>
      <c r="D88" s="22">
        <v>0</v>
      </c>
      <c r="E88" s="26">
        <f>Questionnaire!C89</f>
        <v>0</v>
      </c>
      <c r="F88" s="30">
        <v>0</v>
      </c>
    </row>
    <row r="89" spans="1:6" ht="30" customHeight="1" thickBot="1" x14ac:dyDescent="0.3">
      <c r="A89" s="1" t="s">
        <v>28</v>
      </c>
      <c r="B89" s="4" t="s">
        <v>90</v>
      </c>
      <c r="C89" s="17">
        <f>Questionnaire!C90</f>
        <v>0</v>
      </c>
      <c r="D89" s="22">
        <v>0</v>
      </c>
      <c r="E89" s="26">
        <f>Questionnaire!C90</f>
        <v>0</v>
      </c>
      <c r="F89" s="30">
        <v>0</v>
      </c>
    </row>
    <row r="90" spans="1:6" ht="30" customHeight="1" thickBot="1" x14ac:dyDescent="0.3">
      <c r="A90" s="70" t="s">
        <v>91</v>
      </c>
      <c r="B90" s="78" t="s">
        <v>201</v>
      </c>
      <c r="C90" s="18">
        <f>SUM(C91:C92)</f>
        <v>0</v>
      </c>
      <c r="D90" s="23">
        <f>SUM(D91:D92)</f>
        <v>0</v>
      </c>
      <c r="E90" s="27">
        <f>SUM(E91:E92)</f>
        <v>0</v>
      </c>
      <c r="F90" s="31">
        <f>SUM(F91:F92)</f>
        <v>0</v>
      </c>
    </row>
    <row r="91" spans="1:6" ht="30" customHeight="1" thickBot="1" x14ac:dyDescent="0.3">
      <c r="A91" s="1" t="s">
        <v>4</v>
      </c>
      <c r="B91" s="4" t="s">
        <v>92</v>
      </c>
      <c r="C91" s="17">
        <f>Questionnaire!$C92</f>
        <v>0</v>
      </c>
      <c r="D91" s="22">
        <f>Questionnaire!$C92</f>
        <v>0</v>
      </c>
      <c r="E91" s="26">
        <f>Questionnaire!$C92</f>
        <v>0</v>
      </c>
      <c r="F91" s="30">
        <v>0</v>
      </c>
    </row>
    <row r="92" spans="1:6" ht="30" customHeight="1" thickBot="1" x14ac:dyDescent="0.3">
      <c r="A92" s="1" t="s">
        <v>6</v>
      </c>
      <c r="B92" s="4" t="s">
        <v>233</v>
      </c>
      <c r="C92" s="17">
        <f>Questionnaire!C92</f>
        <v>0</v>
      </c>
      <c r="D92" s="22">
        <f>Questionnaire!C92</f>
        <v>0</v>
      </c>
      <c r="E92" s="26">
        <f>Questionnaire!C92</f>
        <v>0</v>
      </c>
      <c r="F92" s="30">
        <f>Questionnaire!C92</f>
        <v>0</v>
      </c>
    </row>
    <row r="93" spans="1:6" ht="30" customHeight="1" thickBot="1" x14ac:dyDescent="0.3">
      <c r="A93" s="7" t="s">
        <v>93</v>
      </c>
      <c r="B93" s="9" t="s">
        <v>204</v>
      </c>
      <c r="C93" s="18">
        <f>SUM(C94:C104)</f>
        <v>0</v>
      </c>
      <c r="D93" s="23">
        <f t="shared" ref="D93:F93" si="16">SUM(D94:D104)</f>
        <v>0</v>
      </c>
      <c r="E93" s="27">
        <f t="shared" si="16"/>
        <v>0</v>
      </c>
      <c r="F93" s="31">
        <f t="shared" si="16"/>
        <v>0</v>
      </c>
    </row>
    <row r="94" spans="1:6" ht="30" customHeight="1" thickBot="1" x14ac:dyDescent="0.3">
      <c r="A94" s="1" t="s">
        <v>4</v>
      </c>
      <c r="B94" s="4" t="s">
        <v>94</v>
      </c>
      <c r="C94" s="17">
        <v>0</v>
      </c>
      <c r="D94" s="22">
        <v>0</v>
      </c>
      <c r="E94" s="26">
        <v>0</v>
      </c>
      <c r="F94" s="30">
        <f>Questionnaire!C95</f>
        <v>0</v>
      </c>
    </row>
    <row r="95" spans="1:6" ht="30" customHeight="1" thickBot="1" x14ac:dyDescent="0.3">
      <c r="A95" s="1" t="s">
        <v>6</v>
      </c>
      <c r="B95" s="4" t="s">
        <v>95</v>
      </c>
      <c r="C95" s="17">
        <v>0</v>
      </c>
      <c r="D95" s="22">
        <v>0</v>
      </c>
      <c r="E95" s="26">
        <v>0</v>
      </c>
      <c r="F95" s="30">
        <f>Questionnaire!C96</f>
        <v>0</v>
      </c>
    </row>
    <row r="96" spans="1:6" ht="30" customHeight="1" thickBot="1" x14ac:dyDescent="0.3">
      <c r="A96" s="1" t="s">
        <v>8</v>
      </c>
      <c r="B96" s="4" t="s">
        <v>96</v>
      </c>
      <c r="C96" s="17">
        <v>0</v>
      </c>
      <c r="D96" s="22">
        <v>0</v>
      </c>
      <c r="E96" s="26">
        <v>0</v>
      </c>
      <c r="F96" s="30">
        <f>Questionnaire!C97</f>
        <v>0</v>
      </c>
    </row>
    <row r="97" spans="1:6" ht="30" customHeight="1" thickBot="1" x14ac:dyDescent="0.3">
      <c r="A97" s="1" t="s">
        <v>20</v>
      </c>
      <c r="B97" s="4" t="s">
        <v>97</v>
      </c>
      <c r="C97" s="17">
        <f>Questionnaire!$C98</f>
        <v>0</v>
      </c>
      <c r="D97" s="22">
        <f>Questionnaire!$C98</f>
        <v>0</v>
      </c>
      <c r="E97" s="26">
        <v>0</v>
      </c>
      <c r="F97" s="30">
        <v>0</v>
      </c>
    </row>
    <row r="98" spans="1:6" ht="30" customHeight="1" thickBot="1" x14ac:dyDescent="0.3">
      <c r="A98" s="1" t="s">
        <v>22</v>
      </c>
      <c r="B98" s="4" t="s">
        <v>98</v>
      </c>
      <c r="C98" s="17">
        <f>Questionnaire!C99</f>
        <v>0</v>
      </c>
      <c r="D98" s="22">
        <f>Questionnaire!$C99</f>
        <v>0</v>
      </c>
      <c r="E98" s="26">
        <v>0</v>
      </c>
      <c r="F98" s="30">
        <v>0</v>
      </c>
    </row>
    <row r="99" spans="1:6" ht="30" customHeight="1" thickBot="1" x14ac:dyDescent="0.3">
      <c r="A99" s="1" t="s">
        <v>24</v>
      </c>
      <c r="B99" s="4" t="s">
        <v>99</v>
      </c>
      <c r="C99" s="17">
        <f>Questionnaire!C100</f>
        <v>0</v>
      </c>
      <c r="D99" s="22">
        <f>Questionnaire!$C100</f>
        <v>0</v>
      </c>
      <c r="E99" s="26">
        <v>0</v>
      </c>
      <c r="F99" s="30">
        <v>0</v>
      </c>
    </row>
    <row r="100" spans="1:6" ht="30" customHeight="1" thickBot="1" x14ac:dyDescent="0.3">
      <c r="A100" s="1" t="s">
        <v>26</v>
      </c>
      <c r="B100" s="4" t="s">
        <v>100</v>
      </c>
      <c r="C100" s="17">
        <f>Questionnaire!D101</f>
        <v>0</v>
      </c>
      <c r="D100" s="22">
        <v>0</v>
      </c>
      <c r="E100" s="26">
        <v>0</v>
      </c>
      <c r="F100" s="30">
        <v>0</v>
      </c>
    </row>
    <row r="101" spans="1:6" ht="30" customHeight="1" thickBot="1" x14ac:dyDescent="0.3">
      <c r="A101" s="1" t="s">
        <v>28</v>
      </c>
      <c r="B101" s="4" t="s">
        <v>101</v>
      </c>
      <c r="C101" s="17">
        <f>Questionnaire!D102</f>
        <v>0</v>
      </c>
      <c r="D101" s="22">
        <v>0</v>
      </c>
      <c r="E101" s="26">
        <v>0</v>
      </c>
      <c r="F101" s="30">
        <v>0</v>
      </c>
    </row>
    <row r="102" spans="1:6" ht="30" customHeight="1" thickBot="1" x14ac:dyDescent="0.3">
      <c r="A102" s="1" t="s">
        <v>30</v>
      </c>
      <c r="B102" s="4" t="s">
        <v>102</v>
      </c>
      <c r="C102" s="17">
        <f>Questionnaire!$C103</f>
        <v>0</v>
      </c>
      <c r="D102" s="22">
        <f>Questionnaire!$C103</f>
        <v>0</v>
      </c>
      <c r="E102" s="26">
        <v>0</v>
      </c>
      <c r="F102" s="30">
        <v>0</v>
      </c>
    </row>
    <row r="103" spans="1:6" ht="30" customHeight="1" thickBot="1" x14ac:dyDescent="0.3">
      <c r="A103" s="1" t="s">
        <v>205</v>
      </c>
      <c r="B103" s="4" t="s">
        <v>103</v>
      </c>
      <c r="C103" s="17">
        <f>Questionnaire!D104</f>
        <v>0</v>
      </c>
      <c r="D103" s="22">
        <v>0</v>
      </c>
      <c r="E103" s="26">
        <v>0</v>
      </c>
      <c r="F103" s="30">
        <v>0</v>
      </c>
    </row>
    <row r="104" spans="1:6" ht="30" customHeight="1" thickBot="1" x14ac:dyDescent="0.3">
      <c r="A104" s="1" t="s">
        <v>206</v>
      </c>
      <c r="B104" s="4" t="s">
        <v>104</v>
      </c>
      <c r="C104" s="17">
        <f>Questionnaire!C105</f>
        <v>0</v>
      </c>
      <c r="D104" s="22">
        <v>0</v>
      </c>
      <c r="E104" s="26">
        <v>0</v>
      </c>
      <c r="F104" s="30">
        <v>0</v>
      </c>
    </row>
    <row r="105" spans="1:6" ht="30" customHeight="1" thickBot="1" x14ac:dyDescent="0.3">
      <c r="A105" s="7" t="s">
        <v>105</v>
      </c>
      <c r="B105" s="9" t="s">
        <v>106</v>
      </c>
      <c r="C105" s="18">
        <f>(C106+C107+(IF(C108=1,4,0)+IF(C109=1,3,0)+IF(C110=1,2,0)+IF(C111=1,1,0)))</f>
        <v>0</v>
      </c>
      <c r="D105" s="23">
        <f>(D106+D107+(IF(D108=1,4,0)+IF(D109=1,3,0)+IF(D110=1,2,0)+IF(D111=1,1,0)))</f>
        <v>0</v>
      </c>
      <c r="E105" s="27">
        <f>(E106+E107+(IF(E108=1,4,0)+IF(E109=1,3,0)+IF(E110=1,2,0)+IF(E111=1,1,0)))</f>
        <v>0</v>
      </c>
      <c r="F105" s="31">
        <f>(F106+F107+(IF(F108=1,4,0)+IF(F109=1,3,0)+IF(F110=1,2,0)+IF(F111=1,1,0)))</f>
        <v>0</v>
      </c>
    </row>
    <row r="106" spans="1:6" ht="30" customHeight="1" thickBot="1" x14ac:dyDescent="0.3">
      <c r="A106" s="1" t="s">
        <v>4</v>
      </c>
      <c r="B106" s="4" t="s">
        <v>107</v>
      </c>
      <c r="C106" s="17">
        <f>Questionnaire!C107</f>
        <v>0</v>
      </c>
      <c r="D106" s="22">
        <v>0</v>
      </c>
      <c r="E106" s="26">
        <v>0</v>
      </c>
      <c r="F106" s="30">
        <v>0</v>
      </c>
    </row>
    <row r="107" spans="1:6" ht="30" customHeight="1" thickBot="1" x14ac:dyDescent="0.3">
      <c r="A107" s="1" t="s">
        <v>6</v>
      </c>
      <c r="B107" s="4" t="s">
        <v>108</v>
      </c>
      <c r="C107" s="17">
        <f>Questionnaire!C108</f>
        <v>0</v>
      </c>
      <c r="D107" s="22">
        <f>Questionnaire!C108</f>
        <v>0</v>
      </c>
      <c r="E107" s="26">
        <v>0</v>
      </c>
      <c r="F107" s="30">
        <v>0</v>
      </c>
    </row>
    <row r="108" spans="1:6" ht="30" customHeight="1" thickBot="1" x14ac:dyDescent="0.3">
      <c r="A108" s="80" t="s">
        <v>218</v>
      </c>
      <c r="B108" s="81" t="s">
        <v>109</v>
      </c>
      <c r="C108" s="17">
        <f>Questionnaire!C109</f>
        <v>0</v>
      </c>
      <c r="D108" s="22">
        <f>Questionnaire!C109</f>
        <v>0</v>
      </c>
      <c r="E108" s="26">
        <f>Questionnaire!C109</f>
        <v>0</v>
      </c>
      <c r="F108" s="30">
        <f>Questionnaire!C109</f>
        <v>0</v>
      </c>
    </row>
    <row r="109" spans="1:6" ht="30" customHeight="1" thickBot="1" x14ac:dyDescent="0.3">
      <c r="A109" s="80" t="s">
        <v>219</v>
      </c>
      <c r="B109" s="81" t="s">
        <v>110</v>
      </c>
      <c r="C109" s="17">
        <f>Questionnaire!C110</f>
        <v>0</v>
      </c>
      <c r="D109" s="22">
        <f>Questionnaire!C110</f>
        <v>0</v>
      </c>
      <c r="E109" s="26">
        <f>Questionnaire!C110</f>
        <v>0</v>
      </c>
      <c r="F109" s="30">
        <f>Questionnaire!C110</f>
        <v>0</v>
      </c>
    </row>
    <row r="110" spans="1:6" ht="30" customHeight="1" thickBot="1" x14ac:dyDescent="0.3">
      <c r="A110" s="80" t="s">
        <v>220</v>
      </c>
      <c r="B110" s="81" t="s">
        <v>111</v>
      </c>
      <c r="C110" s="17">
        <f>Questionnaire!C111</f>
        <v>0</v>
      </c>
      <c r="D110" s="22">
        <f>Questionnaire!C111</f>
        <v>0</v>
      </c>
      <c r="E110" s="26">
        <f>Questionnaire!C111</f>
        <v>0</v>
      </c>
      <c r="F110" s="30">
        <f>Questionnaire!C111</f>
        <v>0</v>
      </c>
    </row>
    <row r="111" spans="1:6" ht="30" customHeight="1" thickBot="1" x14ac:dyDescent="0.3">
      <c r="A111" s="80" t="s">
        <v>234</v>
      </c>
      <c r="B111" s="81" t="s">
        <v>112</v>
      </c>
      <c r="C111" s="17">
        <f>Questionnaire!C112</f>
        <v>0</v>
      </c>
      <c r="D111" s="22">
        <f>Questionnaire!C112</f>
        <v>0</v>
      </c>
      <c r="E111" s="26">
        <f>Questionnaire!C112</f>
        <v>0</v>
      </c>
      <c r="F111" s="30">
        <f>Questionnaire!C112</f>
        <v>0</v>
      </c>
    </row>
    <row r="112" spans="1:6" ht="30" customHeight="1" thickBot="1" x14ac:dyDescent="0.3">
      <c r="A112" s="7" t="s">
        <v>113</v>
      </c>
      <c r="B112" s="8" t="s">
        <v>114</v>
      </c>
      <c r="C112" s="18">
        <f>SUM(C113:C121)</f>
        <v>0</v>
      </c>
      <c r="D112" s="23">
        <f t="shared" ref="D112:F112" si="17">SUM(D113:D121)</f>
        <v>0</v>
      </c>
      <c r="E112" s="27">
        <f t="shared" si="17"/>
        <v>0</v>
      </c>
      <c r="F112" s="31">
        <f t="shared" si="17"/>
        <v>0</v>
      </c>
    </row>
    <row r="113" spans="1:6" ht="30" customHeight="1" thickBot="1" x14ac:dyDescent="0.3">
      <c r="A113" s="1" t="s">
        <v>4</v>
      </c>
      <c r="B113" s="4" t="s">
        <v>115</v>
      </c>
      <c r="C113" s="17">
        <v>0</v>
      </c>
      <c r="D113" s="22">
        <f>Questionnaire!C114</f>
        <v>0</v>
      </c>
      <c r="E113" s="26">
        <v>0</v>
      </c>
      <c r="F113" s="30">
        <f>Questionnaire!C114</f>
        <v>0</v>
      </c>
    </row>
    <row r="114" spans="1:6" ht="30" customHeight="1" thickBot="1" x14ac:dyDescent="0.3">
      <c r="A114" s="1" t="s">
        <v>6</v>
      </c>
      <c r="B114" s="6" t="s">
        <v>116</v>
      </c>
      <c r="C114" s="17">
        <v>0</v>
      </c>
      <c r="D114" s="22">
        <f>Questionnaire!C115</f>
        <v>0</v>
      </c>
      <c r="E114" s="26">
        <v>0</v>
      </c>
      <c r="F114" s="30">
        <f>Questionnaire!C115</f>
        <v>0</v>
      </c>
    </row>
    <row r="115" spans="1:6" ht="30" customHeight="1" thickBot="1" x14ac:dyDescent="0.3">
      <c r="A115" s="1" t="s">
        <v>8</v>
      </c>
      <c r="B115" s="4" t="s">
        <v>117</v>
      </c>
      <c r="C115" s="17">
        <v>0</v>
      </c>
      <c r="D115" s="22">
        <f>Questionnaire!C116</f>
        <v>0</v>
      </c>
      <c r="E115" s="26">
        <v>0</v>
      </c>
      <c r="F115" s="30">
        <f>Questionnaire!C116</f>
        <v>0</v>
      </c>
    </row>
    <row r="116" spans="1:6" ht="30" customHeight="1" thickBot="1" x14ac:dyDescent="0.3">
      <c r="A116" s="1" t="s">
        <v>20</v>
      </c>
      <c r="B116" s="4" t="s">
        <v>118</v>
      </c>
      <c r="C116" s="17">
        <v>0</v>
      </c>
      <c r="D116" s="22">
        <f>Questionnaire!C117</f>
        <v>0</v>
      </c>
      <c r="E116" s="26">
        <v>0</v>
      </c>
      <c r="F116" s="30">
        <f>Questionnaire!C117</f>
        <v>0</v>
      </c>
    </row>
    <row r="117" spans="1:6" ht="30" customHeight="1" thickBot="1" x14ac:dyDescent="0.3">
      <c r="A117" s="1" t="s">
        <v>22</v>
      </c>
      <c r="B117" s="4" t="s">
        <v>119</v>
      </c>
      <c r="C117" s="17">
        <v>0</v>
      </c>
      <c r="D117" s="22">
        <f>Questionnaire!C118</f>
        <v>0</v>
      </c>
      <c r="E117" s="26">
        <v>0</v>
      </c>
      <c r="F117" s="30">
        <f>Questionnaire!C118</f>
        <v>0</v>
      </c>
    </row>
    <row r="118" spans="1:6" ht="30" customHeight="1" thickBot="1" x14ac:dyDescent="0.3">
      <c r="A118" s="1" t="s">
        <v>24</v>
      </c>
      <c r="B118" s="4" t="s">
        <v>120</v>
      </c>
      <c r="C118" s="17">
        <f>Questionnaire!C119</f>
        <v>0</v>
      </c>
      <c r="D118" s="22">
        <f>Questionnaire!C119</f>
        <v>0</v>
      </c>
      <c r="E118" s="26">
        <f>Questionnaire!C119</f>
        <v>0</v>
      </c>
      <c r="F118" s="30">
        <v>0</v>
      </c>
    </row>
    <row r="119" spans="1:6" ht="30" customHeight="1" thickBot="1" x14ac:dyDescent="0.3">
      <c r="A119" s="1" t="s">
        <v>26</v>
      </c>
      <c r="B119" s="4" t="s">
        <v>121</v>
      </c>
      <c r="C119" s="17">
        <f>Questionnaire!C120</f>
        <v>0</v>
      </c>
      <c r="D119" s="22">
        <v>0</v>
      </c>
      <c r="E119" s="26">
        <v>0</v>
      </c>
      <c r="F119" s="30">
        <v>0</v>
      </c>
    </row>
    <row r="120" spans="1:6" ht="30" customHeight="1" thickBot="1" x14ac:dyDescent="0.3">
      <c r="A120" s="1" t="s">
        <v>28</v>
      </c>
      <c r="B120" s="4" t="s">
        <v>122</v>
      </c>
      <c r="C120" s="17">
        <v>0</v>
      </c>
      <c r="D120" s="22">
        <f>Questionnaire!C121</f>
        <v>0</v>
      </c>
      <c r="E120" s="26">
        <v>0</v>
      </c>
      <c r="F120" s="30">
        <f>Questionnaire!C121</f>
        <v>0</v>
      </c>
    </row>
    <row r="121" spans="1:6" ht="30" customHeight="1" thickBot="1" x14ac:dyDescent="0.3">
      <c r="A121" s="1" t="s">
        <v>30</v>
      </c>
      <c r="B121" s="4" t="s">
        <v>123</v>
      </c>
      <c r="C121" s="17">
        <v>0</v>
      </c>
      <c r="D121" s="22">
        <f>Questionnaire!C122</f>
        <v>0</v>
      </c>
      <c r="E121" s="26">
        <v>0</v>
      </c>
      <c r="F121" s="30">
        <f>Questionnaire!C122</f>
        <v>0</v>
      </c>
    </row>
    <row r="122" spans="1:6" ht="30" customHeight="1" thickBot="1" x14ac:dyDescent="0.3">
      <c r="A122" s="70" t="s">
        <v>124</v>
      </c>
      <c r="B122" s="78" t="s">
        <v>125</v>
      </c>
      <c r="C122" s="18">
        <f>SUM(C123)</f>
        <v>0</v>
      </c>
      <c r="D122" s="23">
        <f t="shared" ref="D122:F122" si="18">SUM(D123)</f>
        <v>0</v>
      </c>
      <c r="E122" s="27">
        <f t="shared" si="18"/>
        <v>0</v>
      </c>
      <c r="F122" s="31">
        <f t="shared" si="18"/>
        <v>0</v>
      </c>
    </row>
    <row r="123" spans="1:6" ht="30" customHeight="1" thickBot="1" x14ac:dyDescent="0.3">
      <c r="A123" s="66" t="s">
        <v>4</v>
      </c>
      <c r="B123" s="77" t="s">
        <v>235</v>
      </c>
      <c r="C123" s="17">
        <f>Questionnaire!$C124</f>
        <v>0</v>
      </c>
      <c r="D123" s="22">
        <f>Questionnaire!$C124</f>
        <v>0</v>
      </c>
      <c r="E123" s="26">
        <v>0</v>
      </c>
      <c r="F123" s="30">
        <f>Questionnaire!$C124</f>
        <v>0</v>
      </c>
    </row>
    <row r="124" spans="1:6" ht="30" customHeight="1" thickBot="1" x14ac:dyDescent="0.3">
      <c r="A124" s="7" t="s">
        <v>126</v>
      </c>
      <c r="B124" s="9" t="s">
        <v>127</v>
      </c>
      <c r="C124" s="18">
        <f>SUM(C125:C133)</f>
        <v>0</v>
      </c>
      <c r="D124" s="23">
        <f t="shared" ref="D124:F124" si="19">SUM(D125:D133)</f>
        <v>0</v>
      </c>
      <c r="E124" s="27">
        <f t="shared" si="19"/>
        <v>0</v>
      </c>
      <c r="F124" s="31">
        <f t="shared" si="19"/>
        <v>0</v>
      </c>
    </row>
    <row r="125" spans="1:6" ht="30" customHeight="1" thickBot="1" x14ac:dyDescent="0.3">
      <c r="A125" s="1" t="s">
        <v>4</v>
      </c>
      <c r="B125" s="4" t="s">
        <v>128</v>
      </c>
      <c r="C125" s="17">
        <f>Questionnaire!C126</f>
        <v>0</v>
      </c>
      <c r="D125" s="22">
        <v>0</v>
      </c>
      <c r="E125" s="26">
        <v>0</v>
      </c>
      <c r="F125" s="30">
        <v>0</v>
      </c>
    </row>
    <row r="126" spans="1:6" ht="30" customHeight="1" thickBot="1" x14ac:dyDescent="0.3">
      <c r="A126" s="1" t="s">
        <v>6</v>
      </c>
      <c r="B126" s="4" t="s">
        <v>129</v>
      </c>
      <c r="C126" s="17">
        <f>Questionnaire!C127</f>
        <v>0</v>
      </c>
      <c r="D126" s="22">
        <f>Questionnaire!C127</f>
        <v>0</v>
      </c>
      <c r="E126" s="26">
        <v>0</v>
      </c>
      <c r="F126" s="30">
        <v>0</v>
      </c>
    </row>
    <row r="127" spans="1:6" ht="30" customHeight="1" thickBot="1" x14ac:dyDescent="0.3">
      <c r="A127" s="1" t="s">
        <v>8</v>
      </c>
      <c r="B127" s="4" t="s">
        <v>130</v>
      </c>
      <c r="C127" s="17">
        <f>Questionnaire!C128</f>
        <v>0</v>
      </c>
      <c r="D127" s="22">
        <f>Questionnaire!C128</f>
        <v>0</v>
      </c>
      <c r="E127" s="26">
        <v>0</v>
      </c>
      <c r="F127" s="30">
        <v>0</v>
      </c>
    </row>
    <row r="128" spans="1:6" ht="30" customHeight="1" thickBot="1" x14ac:dyDescent="0.3">
      <c r="A128" s="1" t="s">
        <v>20</v>
      </c>
      <c r="B128" s="4" t="s">
        <v>131</v>
      </c>
      <c r="C128" s="17">
        <f>Questionnaire!D129</f>
        <v>0</v>
      </c>
      <c r="D128" s="22">
        <f>Questionnaire!D129</f>
        <v>0</v>
      </c>
      <c r="E128" s="26">
        <f>Questionnaire!D129</f>
        <v>0</v>
      </c>
      <c r="F128" s="30">
        <v>0</v>
      </c>
    </row>
    <row r="129" spans="1:6" ht="30" customHeight="1" thickBot="1" x14ac:dyDescent="0.3">
      <c r="A129" s="1" t="s">
        <v>22</v>
      </c>
      <c r="B129" s="4" t="s">
        <v>132</v>
      </c>
      <c r="C129" s="17">
        <f>Questionnaire!D130</f>
        <v>0</v>
      </c>
      <c r="D129" s="22">
        <v>0</v>
      </c>
      <c r="E129" s="26">
        <v>0</v>
      </c>
      <c r="F129" s="30">
        <v>0</v>
      </c>
    </row>
    <row r="130" spans="1:6" ht="30" customHeight="1" thickBot="1" x14ac:dyDescent="0.3">
      <c r="A130" s="1" t="s">
        <v>24</v>
      </c>
      <c r="B130" s="4" t="s">
        <v>133</v>
      </c>
      <c r="C130" s="17">
        <f>Questionnaire!D131</f>
        <v>0</v>
      </c>
      <c r="D130" s="22">
        <v>0</v>
      </c>
      <c r="E130" s="26">
        <v>0</v>
      </c>
      <c r="F130" s="30">
        <v>0</v>
      </c>
    </row>
    <row r="131" spans="1:6" ht="30" customHeight="1" thickBot="1" x14ac:dyDescent="0.3">
      <c r="A131" s="1" t="s">
        <v>26</v>
      </c>
      <c r="B131" s="4" t="s">
        <v>134</v>
      </c>
      <c r="C131" s="17">
        <f>Questionnaire!D132</f>
        <v>0</v>
      </c>
      <c r="D131" s="22">
        <v>0</v>
      </c>
      <c r="E131" s="26">
        <v>0</v>
      </c>
      <c r="F131" s="30">
        <v>0</v>
      </c>
    </row>
    <row r="132" spans="1:6" ht="30" customHeight="1" thickBot="1" x14ac:dyDescent="0.3">
      <c r="A132" s="1" t="s">
        <v>28</v>
      </c>
      <c r="B132" s="4" t="s">
        <v>135</v>
      </c>
      <c r="C132" s="17">
        <f>Questionnaire!D133</f>
        <v>0</v>
      </c>
      <c r="D132" s="22">
        <f>Questionnaire!D133</f>
        <v>0</v>
      </c>
      <c r="E132" s="26">
        <f>Questionnaire!D133</f>
        <v>0</v>
      </c>
      <c r="F132" s="30">
        <v>0</v>
      </c>
    </row>
    <row r="133" spans="1:6" ht="30" customHeight="1" thickBot="1" x14ac:dyDescent="0.3">
      <c r="A133" s="1" t="s">
        <v>30</v>
      </c>
      <c r="B133" s="4" t="s">
        <v>136</v>
      </c>
      <c r="C133" s="17">
        <f>Questionnaire!D134</f>
        <v>0</v>
      </c>
      <c r="D133" s="22">
        <f>Questionnaire!D134</f>
        <v>0</v>
      </c>
      <c r="E133" s="26">
        <f>Questionnaire!D134</f>
        <v>0</v>
      </c>
      <c r="F133" s="30">
        <v>0</v>
      </c>
    </row>
    <row r="134" spans="1:6" ht="30" customHeight="1" thickBot="1" x14ac:dyDescent="0.3">
      <c r="A134" s="7" t="s">
        <v>137</v>
      </c>
      <c r="B134" s="9" t="s">
        <v>138</v>
      </c>
      <c r="C134" s="18">
        <f>SUM(C135:C140)</f>
        <v>0</v>
      </c>
      <c r="D134" s="23">
        <f t="shared" ref="D134:F134" si="20">SUM(D135:D140)</f>
        <v>0</v>
      </c>
      <c r="E134" s="27">
        <f t="shared" si="20"/>
        <v>0</v>
      </c>
      <c r="F134" s="31">
        <f t="shared" si="20"/>
        <v>0</v>
      </c>
    </row>
    <row r="135" spans="1:6" ht="30" customHeight="1" thickBot="1" x14ac:dyDescent="0.3">
      <c r="A135" s="1" t="s">
        <v>4</v>
      </c>
      <c r="B135" s="4" t="s">
        <v>139</v>
      </c>
      <c r="C135" s="17">
        <f>Questionnaire!C136</f>
        <v>0</v>
      </c>
      <c r="D135" s="22">
        <v>0</v>
      </c>
      <c r="E135" s="26">
        <f>Questionnaire!C136</f>
        <v>0</v>
      </c>
      <c r="F135" s="30">
        <v>0</v>
      </c>
    </row>
    <row r="136" spans="1:6" ht="30" customHeight="1" thickBot="1" x14ac:dyDescent="0.3">
      <c r="A136" s="1" t="s">
        <v>6</v>
      </c>
      <c r="B136" s="4" t="s">
        <v>140</v>
      </c>
      <c r="C136" s="17">
        <f>Questionnaire!C137</f>
        <v>0</v>
      </c>
      <c r="D136" s="22">
        <f>Questionnaire!C137</f>
        <v>0</v>
      </c>
      <c r="E136" s="26">
        <f>Questionnaire!C137</f>
        <v>0</v>
      </c>
      <c r="F136" s="30">
        <v>0</v>
      </c>
    </row>
    <row r="137" spans="1:6" ht="30" customHeight="1" thickBot="1" x14ac:dyDescent="0.3">
      <c r="A137" s="1" t="s">
        <v>8</v>
      </c>
      <c r="B137" s="4" t="s">
        <v>141</v>
      </c>
      <c r="C137" s="17">
        <f>Questionnaire!C138</f>
        <v>0</v>
      </c>
      <c r="D137" s="22">
        <f>Questionnaire!C138</f>
        <v>0</v>
      </c>
      <c r="E137" s="26">
        <f>Questionnaire!C138</f>
        <v>0</v>
      </c>
      <c r="F137" s="30">
        <f>Questionnaire!C138</f>
        <v>0</v>
      </c>
    </row>
    <row r="138" spans="1:6" ht="30" customHeight="1" thickBot="1" x14ac:dyDescent="0.3">
      <c r="A138" s="1" t="s">
        <v>20</v>
      </c>
      <c r="B138" s="4" t="s">
        <v>142</v>
      </c>
      <c r="C138" s="17">
        <f>Questionnaire!C139</f>
        <v>0</v>
      </c>
      <c r="D138" s="22">
        <f>Questionnaire!C139</f>
        <v>0</v>
      </c>
      <c r="E138" s="26">
        <f>Questionnaire!C139</f>
        <v>0</v>
      </c>
      <c r="F138" s="30">
        <f>Questionnaire!C139</f>
        <v>0</v>
      </c>
    </row>
    <row r="139" spans="1:6" ht="30" customHeight="1" thickBot="1" x14ac:dyDescent="0.3">
      <c r="A139" s="1" t="s">
        <v>22</v>
      </c>
      <c r="B139" s="4" t="s">
        <v>143</v>
      </c>
      <c r="C139" s="17">
        <f>Questionnaire!C140</f>
        <v>0</v>
      </c>
      <c r="D139" s="22">
        <f>Questionnaire!C140</f>
        <v>0</v>
      </c>
      <c r="E139" s="26">
        <f>Questionnaire!C140</f>
        <v>0</v>
      </c>
      <c r="F139" s="30">
        <f>Questionnaire!C140</f>
        <v>0</v>
      </c>
    </row>
    <row r="140" spans="1:6" ht="30" customHeight="1" thickBot="1" x14ac:dyDescent="0.3">
      <c r="A140" s="1" t="s">
        <v>24</v>
      </c>
      <c r="B140" s="4" t="s">
        <v>144</v>
      </c>
      <c r="C140" s="17">
        <v>0</v>
      </c>
      <c r="D140" s="22">
        <f>Questionnaire!C141</f>
        <v>0</v>
      </c>
      <c r="E140" s="26">
        <f>Questionnaire!C141</f>
        <v>0</v>
      </c>
      <c r="F140" s="30">
        <v>0</v>
      </c>
    </row>
    <row r="141" spans="1:6" ht="30" customHeight="1" thickBot="1" x14ac:dyDescent="0.3">
      <c r="A141" s="87" t="s">
        <v>145</v>
      </c>
      <c r="B141" s="88" t="s">
        <v>146</v>
      </c>
      <c r="C141" s="132"/>
      <c r="D141" s="133"/>
      <c r="E141" s="134"/>
      <c r="F141" s="135"/>
    </row>
    <row r="142" spans="1:6" ht="30" customHeight="1" thickBot="1" x14ac:dyDescent="0.3">
      <c r="A142" s="7" t="s">
        <v>147</v>
      </c>
      <c r="B142" s="9" t="s">
        <v>207</v>
      </c>
      <c r="C142" s="18">
        <f>SUM(C143)</f>
        <v>0</v>
      </c>
      <c r="D142" s="23">
        <f t="shared" ref="D142:F142" si="21">SUM(D143)</f>
        <v>0</v>
      </c>
      <c r="E142" s="27">
        <f t="shared" si="21"/>
        <v>0</v>
      </c>
      <c r="F142" s="31">
        <f t="shared" si="21"/>
        <v>0</v>
      </c>
    </row>
    <row r="143" spans="1:6" ht="30" customHeight="1" thickBot="1" x14ac:dyDescent="0.3">
      <c r="A143" s="66" t="s">
        <v>4</v>
      </c>
      <c r="B143" s="68" t="s">
        <v>236</v>
      </c>
      <c r="C143" s="17">
        <f>Questionnaire!C144</f>
        <v>0</v>
      </c>
      <c r="D143" s="22">
        <v>0</v>
      </c>
      <c r="E143" s="26">
        <f>Questionnaire!C144</f>
        <v>0</v>
      </c>
      <c r="F143" s="30">
        <v>0</v>
      </c>
    </row>
    <row r="144" spans="1:6" ht="30" customHeight="1" thickBot="1" x14ac:dyDescent="0.3">
      <c r="A144" s="87" t="s">
        <v>148</v>
      </c>
      <c r="B144" s="88" t="s">
        <v>149</v>
      </c>
      <c r="C144" s="132"/>
      <c r="D144" s="133"/>
      <c r="E144" s="134"/>
      <c r="F144" s="135"/>
    </row>
    <row r="145" spans="1:6" ht="30" customHeight="1" thickBot="1" x14ac:dyDescent="0.3">
      <c r="A145" s="70" t="s">
        <v>150</v>
      </c>
      <c r="B145" s="69" t="s">
        <v>208</v>
      </c>
      <c r="C145" s="18">
        <f>SUM(C146:C147)</f>
        <v>0</v>
      </c>
      <c r="D145" s="23">
        <f t="shared" ref="D145:F145" si="22">SUM(D146:D147)</f>
        <v>0</v>
      </c>
      <c r="E145" s="27">
        <f t="shared" si="22"/>
        <v>0</v>
      </c>
      <c r="F145" s="31">
        <f t="shared" si="22"/>
        <v>0</v>
      </c>
    </row>
    <row r="146" spans="1:6" ht="30" customHeight="1" thickBot="1" x14ac:dyDescent="0.3">
      <c r="A146" s="66" t="s">
        <v>4</v>
      </c>
      <c r="B146" s="68" t="s">
        <v>237</v>
      </c>
      <c r="C146" s="17">
        <v>0</v>
      </c>
      <c r="D146" s="22">
        <v>0</v>
      </c>
      <c r="E146" s="26">
        <f>Questionnaire!C147</f>
        <v>0</v>
      </c>
      <c r="F146" s="30">
        <v>0</v>
      </c>
    </row>
    <row r="147" spans="1:6" ht="30" customHeight="1" thickBot="1" x14ac:dyDescent="0.3">
      <c r="A147" s="66" t="s">
        <v>6</v>
      </c>
      <c r="B147" s="68" t="s">
        <v>238</v>
      </c>
      <c r="C147" s="17">
        <v>0</v>
      </c>
      <c r="D147" s="22">
        <f>Questionnaire!C148</f>
        <v>0</v>
      </c>
      <c r="E147" s="26">
        <f>Questionnaire!C148</f>
        <v>0</v>
      </c>
      <c r="F147" s="30">
        <f>Questionnaire!C148</f>
        <v>0</v>
      </c>
    </row>
    <row r="148" spans="1:6" ht="30" customHeight="1" thickBot="1" x14ac:dyDescent="0.3">
      <c r="A148" s="7" t="s">
        <v>151</v>
      </c>
      <c r="B148" s="9" t="s">
        <v>211</v>
      </c>
      <c r="C148" s="18">
        <f>SUM(C149:C154)</f>
        <v>0</v>
      </c>
      <c r="D148" s="23">
        <f t="shared" ref="D148:F148" si="23">SUM(D149:D154)</f>
        <v>0</v>
      </c>
      <c r="E148" s="27">
        <f t="shared" si="23"/>
        <v>0</v>
      </c>
      <c r="F148" s="31">
        <f t="shared" si="23"/>
        <v>0</v>
      </c>
    </row>
    <row r="149" spans="1:6" ht="30" customHeight="1" thickBot="1" x14ac:dyDescent="0.3">
      <c r="A149" s="66" t="s">
        <v>4</v>
      </c>
      <c r="B149" s="4" t="s">
        <v>152</v>
      </c>
      <c r="C149" s="17">
        <v>0</v>
      </c>
      <c r="D149" s="22">
        <f>Questionnaire!C150</f>
        <v>0</v>
      </c>
      <c r="E149" s="26">
        <f>Questionnaire!C150</f>
        <v>0</v>
      </c>
      <c r="F149" s="30">
        <v>0</v>
      </c>
    </row>
    <row r="150" spans="1:6" ht="30" customHeight="1" thickBot="1" x14ac:dyDescent="0.3">
      <c r="A150" s="66" t="s">
        <v>6</v>
      </c>
      <c r="B150" s="4" t="s">
        <v>153</v>
      </c>
      <c r="C150" s="17">
        <v>0</v>
      </c>
      <c r="D150" s="22">
        <f>Questionnaire!C151</f>
        <v>0</v>
      </c>
      <c r="E150" s="26">
        <f>Questionnaire!C151</f>
        <v>0</v>
      </c>
      <c r="F150" s="30">
        <f>Questionnaire!C151</f>
        <v>0</v>
      </c>
    </row>
    <row r="151" spans="1:6" ht="30" customHeight="1" thickBot="1" x14ac:dyDescent="0.3">
      <c r="A151" s="66" t="s">
        <v>8</v>
      </c>
      <c r="B151" s="4" t="s">
        <v>154</v>
      </c>
      <c r="C151" s="17">
        <v>0</v>
      </c>
      <c r="D151" s="22">
        <f>Questionnaire!C152</f>
        <v>0</v>
      </c>
      <c r="E151" s="26">
        <v>0</v>
      </c>
      <c r="F151" s="30">
        <f>Questionnaire!C152</f>
        <v>0</v>
      </c>
    </row>
    <row r="152" spans="1:6" ht="30" customHeight="1" thickBot="1" x14ac:dyDescent="0.3">
      <c r="A152" s="66" t="s">
        <v>20</v>
      </c>
      <c r="B152" s="4" t="s">
        <v>155</v>
      </c>
      <c r="C152" s="17">
        <v>0</v>
      </c>
      <c r="D152" s="22">
        <f>Questionnaire!C153</f>
        <v>0</v>
      </c>
      <c r="E152" s="26">
        <v>0</v>
      </c>
      <c r="F152" s="30">
        <f>Questionnaire!C153</f>
        <v>0</v>
      </c>
    </row>
    <row r="153" spans="1:6" ht="30" customHeight="1" thickBot="1" x14ac:dyDescent="0.3">
      <c r="A153" s="66" t="s">
        <v>22</v>
      </c>
      <c r="B153" s="4" t="s">
        <v>156</v>
      </c>
      <c r="C153" s="17">
        <v>0</v>
      </c>
      <c r="D153" s="22">
        <f>Questionnaire!C154</f>
        <v>0</v>
      </c>
      <c r="E153" s="26">
        <v>0</v>
      </c>
      <c r="F153" s="30">
        <f>Questionnaire!C154</f>
        <v>0</v>
      </c>
    </row>
    <row r="154" spans="1:6" ht="30" customHeight="1" thickBot="1" x14ac:dyDescent="0.3">
      <c r="A154" s="66" t="s">
        <v>24</v>
      </c>
      <c r="B154" s="4" t="s">
        <v>157</v>
      </c>
      <c r="C154" s="17">
        <v>0</v>
      </c>
      <c r="D154" s="22">
        <f>Questionnaire!C155</f>
        <v>0</v>
      </c>
      <c r="E154" s="26">
        <v>0</v>
      </c>
      <c r="F154" s="30">
        <f>Questionnaire!C155</f>
        <v>0</v>
      </c>
    </row>
    <row r="155" spans="1:6" ht="30" customHeight="1" thickBot="1" x14ac:dyDescent="0.3">
      <c r="A155" s="7" t="s">
        <v>158</v>
      </c>
      <c r="B155" s="8" t="s">
        <v>210</v>
      </c>
      <c r="C155" s="18">
        <f>SUM(C156:C160)</f>
        <v>0</v>
      </c>
      <c r="D155" s="23">
        <f t="shared" ref="D155:F155" si="24">SUM(D156:D160)</f>
        <v>0</v>
      </c>
      <c r="E155" s="27">
        <f t="shared" si="24"/>
        <v>0</v>
      </c>
      <c r="F155" s="31">
        <f t="shared" si="24"/>
        <v>0</v>
      </c>
    </row>
    <row r="156" spans="1:6" ht="30" customHeight="1" thickBot="1" x14ac:dyDescent="0.3">
      <c r="A156" s="66" t="s">
        <v>4</v>
      </c>
      <c r="B156" s="4" t="s">
        <v>159</v>
      </c>
      <c r="C156" s="17">
        <f>Questionnaire!C157</f>
        <v>0</v>
      </c>
      <c r="D156" s="22">
        <f>Questionnaire!C157</f>
        <v>0</v>
      </c>
      <c r="E156" s="26">
        <v>0</v>
      </c>
      <c r="F156" s="30">
        <f>Questionnaire!C157</f>
        <v>0</v>
      </c>
    </row>
    <row r="157" spans="1:6" ht="30" customHeight="1" thickBot="1" x14ac:dyDescent="0.3">
      <c r="A157" s="66" t="s">
        <v>6</v>
      </c>
      <c r="B157" s="4" t="s">
        <v>160</v>
      </c>
      <c r="C157" s="17">
        <v>0</v>
      </c>
      <c r="D157" s="22">
        <f>Questionnaire!C158</f>
        <v>0</v>
      </c>
      <c r="E157" s="26">
        <f>Questionnaire!C158</f>
        <v>0</v>
      </c>
      <c r="F157" s="30">
        <v>0</v>
      </c>
    </row>
    <row r="158" spans="1:6" ht="30" customHeight="1" thickBot="1" x14ac:dyDescent="0.3">
      <c r="A158" s="66" t="s">
        <v>8</v>
      </c>
      <c r="B158" s="4" t="s">
        <v>161</v>
      </c>
      <c r="C158" s="17">
        <v>0</v>
      </c>
      <c r="D158" s="22">
        <f>Questionnaire!C159</f>
        <v>0</v>
      </c>
      <c r="E158" s="26">
        <f>Questionnaire!C159</f>
        <v>0</v>
      </c>
      <c r="F158" s="30">
        <v>0</v>
      </c>
    </row>
    <row r="159" spans="1:6" ht="30" customHeight="1" thickBot="1" x14ac:dyDescent="0.3">
      <c r="A159" s="66" t="s">
        <v>20</v>
      </c>
      <c r="B159" s="4" t="s">
        <v>162</v>
      </c>
      <c r="C159" s="17">
        <v>0</v>
      </c>
      <c r="D159" s="22">
        <v>0</v>
      </c>
      <c r="E159" s="26">
        <f>Questionnaire!C160</f>
        <v>0</v>
      </c>
      <c r="F159" s="30">
        <v>0</v>
      </c>
    </row>
    <row r="160" spans="1:6" ht="30" customHeight="1" thickBot="1" x14ac:dyDescent="0.3">
      <c r="A160" s="66" t="s">
        <v>22</v>
      </c>
      <c r="B160" s="77" t="s">
        <v>239</v>
      </c>
      <c r="C160" s="17">
        <f>Questionnaire!C161</f>
        <v>0</v>
      </c>
      <c r="D160" s="22">
        <v>0</v>
      </c>
      <c r="E160" s="26">
        <f>Questionnaire!C161</f>
        <v>0</v>
      </c>
      <c r="F160" s="91">
        <v>0</v>
      </c>
    </row>
    <row r="161" spans="1:6" ht="30" customHeight="1" thickBot="1" x14ac:dyDescent="0.3">
      <c r="A161" s="87" t="s">
        <v>163</v>
      </c>
      <c r="B161" s="88" t="s">
        <v>242</v>
      </c>
      <c r="C161" s="89"/>
      <c r="D161" s="90"/>
      <c r="E161" s="131"/>
      <c r="F161" s="141"/>
    </row>
    <row r="162" spans="1:6" ht="30" customHeight="1" thickBot="1" x14ac:dyDescent="0.3">
      <c r="A162" s="7" t="s">
        <v>223</v>
      </c>
      <c r="B162" s="9" t="s">
        <v>213</v>
      </c>
      <c r="C162" s="18">
        <f>SUM(C163:C166)</f>
        <v>0</v>
      </c>
      <c r="D162" s="23">
        <f t="shared" ref="D162:F162" si="25">SUM(D163:D166)</f>
        <v>0</v>
      </c>
      <c r="E162" s="27">
        <f t="shared" si="25"/>
        <v>0</v>
      </c>
      <c r="F162" s="106">
        <f t="shared" si="25"/>
        <v>0</v>
      </c>
    </row>
    <row r="163" spans="1:6" ht="30" customHeight="1" thickBot="1" x14ac:dyDescent="0.3">
      <c r="A163" s="84" t="s">
        <v>4</v>
      </c>
      <c r="B163" s="5" t="s">
        <v>169</v>
      </c>
      <c r="C163" s="17">
        <v>0</v>
      </c>
      <c r="D163" s="22">
        <v>0</v>
      </c>
      <c r="E163" s="26">
        <f>Questionnaire!C164</f>
        <v>0</v>
      </c>
      <c r="F163" s="30">
        <f>Questionnaire!C164</f>
        <v>0</v>
      </c>
    </row>
    <row r="164" spans="1:6" ht="30" customHeight="1" thickBot="1" x14ac:dyDescent="0.3">
      <c r="A164" s="84" t="s">
        <v>6</v>
      </c>
      <c r="B164" s="5" t="s">
        <v>170</v>
      </c>
      <c r="C164" s="17">
        <v>0</v>
      </c>
      <c r="D164" s="22">
        <v>0</v>
      </c>
      <c r="E164" s="26">
        <f>Questionnaire!C165</f>
        <v>0</v>
      </c>
      <c r="F164" s="30">
        <f>Questionnaire!C165</f>
        <v>0</v>
      </c>
    </row>
    <row r="165" spans="1:6" ht="30" customHeight="1" thickBot="1" x14ac:dyDescent="0.3">
      <c r="A165" s="84" t="s">
        <v>8</v>
      </c>
      <c r="B165" s="5" t="s">
        <v>171</v>
      </c>
      <c r="C165" s="17">
        <v>0</v>
      </c>
      <c r="D165" s="22">
        <v>0</v>
      </c>
      <c r="E165" s="26">
        <f>Questionnaire!C166</f>
        <v>0</v>
      </c>
      <c r="F165" s="30">
        <f>Questionnaire!C166</f>
        <v>0</v>
      </c>
    </row>
    <row r="166" spans="1:6" ht="30" customHeight="1" thickBot="1" x14ac:dyDescent="0.3">
      <c r="A166" s="84" t="s">
        <v>20</v>
      </c>
      <c r="B166" s="5" t="s">
        <v>172</v>
      </c>
      <c r="C166" s="17">
        <v>0</v>
      </c>
      <c r="D166" s="22">
        <v>0</v>
      </c>
      <c r="E166" s="26">
        <f>Questionnaire!C167</f>
        <v>0</v>
      </c>
      <c r="F166" s="30">
        <f>Questionnaire!C167</f>
        <v>0</v>
      </c>
    </row>
    <row r="167" spans="1:6" ht="30" customHeight="1" thickBot="1" x14ac:dyDescent="0.3">
      <c r="A167" s="87" t="s">
        <v>168</v>
      </c>
      <c r="B167" s="88" t="s">
        <v>174</v>
      </c>
      <c r="C167" s="132"/>
      <c r="D167" s="133"/>
      <c r="E167" s="134"/>
      <c r="F167" s="135"/>
    </row>
    <row r="168" spans="1:6" ht="30" customHeight="1" thickBot="1" x14ac:dyDescent="0.3">
      <c r="A168" s="7" t="s">
        <v>224</v>
      </c>
      <c r="B168" s="9" t="s">
        <v>209</v>
      </c>
      <c r="C168" s="18">
        <f>SUM(C169)</f>
        <v>0</v>
      </c>
      <c r="D168" s="23">
        <f t="shared" ref="D168:F168" si="26">SUM(D169)</f>
        <v>0</v>
      </c>
      <c r="E168" s="27">
        <f t="shared" si="26"/>
        <v>0</v>
      </c>
      <c r="F168" s="31">
        <f t="shared" si="26"/>
        <v>0</v>
      </c>
    </row>
    <row r="169" spans="1:6" ht="30" customHeight="1" thickBot="1" x14ac:dyDescent="0.3">
      <c r="A169" s="11" t="s">
        <v>4</v>
      </c>
      <c r="B169" s="13" t="s">
        <v>215</v>
      </c>
      <c r="C169" s="17">
        <f>Questionnaire!C170</f>
        <v>0</v>
      </c>
      <c r="D169" s="22">
        <f>Questionnaire!C170</f>
        <v>0</v>
      </c>
      <c r="E169" s="26">
        <v>0</v>
      </c>
      <c r="F169" s="30">
        <v>0</v>
      </c>
    </row>
    <row r="170" spans="1:6" ht="30" customHeight="1" thickBot="1" x14ac:dyDescent="0.3">
      <c r="A170" s="7" t="s">
        <v>240</v>
      </c>
      <c r="B170" s="9" t="s">
        <v>212</v>
      </c>
      <c r="C170" s="20">
        <f>SUM(C171)</f>
        <v>0</v>
      </c>
      <c r="D170" s="40">
        <f t="shared" ref="D170:F170" si="27">SUM(D171)</f>
        <v>0</v>
      </c>
      <c r="E170" s="53">
        <f t="shared" si="27"/>
        <v>0</v>
      </c>
      <c r="F170" s="35">
        <f t="shared" si="27"/>
        <v>0</v>
      </c>
    </row>
    <row r="171" spans="1:6" ht="30" customHeight="1" thickBot="1" x14ac:dyDescent="0.3">
      <c r="A171" s="14" t="s">
        <v>4</v>
      </c>
      <c r="B171" s="15" t="s">
        <v>221</v>
      </c>
      <c r="C171" s="21">
        <f>Questionnaire!C172</f>
        <v>0</v>
      </c>
      <c r="D171" s="25">
        <f>Questionnaire!C172</f>
        <v>0</v>
      </c>
      <c r="E171" s="29">
        <f>Questionnaire!C172</f>
        <v>0</v>
      </c>
      <c r="F171" s="33">
        <f>Questionnaire!C172</f>
        <v>0</v>
      </c>
    </row>
    <row r="172" spans="1:6" ht="30" customHeight="1" thickBot="1" x14ac:dyDescent="0.3">
      <c r="A172" s="87" t="s">
        <v>173</v>
      </c>
      <c r="B172" s="88" t="s">
        <v>222</v>
      </c>
      <c r="C172" s="136"/>
      <c r="D172" s="137"/>
      <c r="E172" s="138"/>
      <c r="F172" s="139"/>
    </row>
    <row r="173" spans="1:6" ht="30" customHeight="1" thickBot="1" x14ac:dyDescent="0.3">
      <c r="A173" s="7" t="s">
        <v>175</v>
      </c>
      <c r="B173" s="9" t="s">
        <v>243</v>
      </c>
      <c r="C173" s="18">
        <f>SUM(C174:C177)</f>
        <v>0</v>
      </c>
      <c r="D173" s="23">
        <f t="shared" ref="D173:F173" si="28">SUM(D174:D177)</f>
        <v>0</v>
      </c>
      <c r="E173" s="27">
        <f t="shared" si="28"/>
        <v>0</v>
      </c>
      <c r="F173" s="31">
        <f t="shared" si="28"/>
        <v>0</v>
      </c>
    </row>
    <row r="174" spans="1:6" ht="30" customHeight="1" thickBot="1" x14ac:dyDescent="0.3">
      <c r="A174" s="84" t="s">
        <v>4</v>
      </c>
      <c r="B174" s="4" t="s">
        <v>164</v>
      </c>
      <c r="C174" s="17">
        <f>Questionnaire!C174</f>
        <v>0</v>
      </c>
      <c r="D174" s="22">
        <f>Questionnaire!C174</f>
        <v>0</v>
      </c>
      <c r="E174" s="26">
        <f>Questionnaire!C174</f>
        <v>0</v>
      </c>
      <c r="F174" s="30">
        <f>Questionnaire!C174</f>
        <v>0</v>
      </c>
    </row>
    <row r="175" spans="1:6" ht="30" customHeight="1" thickBot="1" x14ac:dyDescent="0.3">
      <c r="A175" s="84" t="s">
        <v>6</v>
      </c>
      <c r="B175" s="4" t="s">
        <v>165</v>
      </c>
      <c r="C175" s="17">
        <v>0</v>
      </c>
      <c r="D175" s="22">
        <f>Questionnaire!C175</f>
        <v>0</v>
      </c>
      <c r="E175" s="26">
        <f>Questionnaire!C175</f>
        <v>0</v>
      </c>
      <c r="F175" s="30">
        <f>Questionnaire!C175</f>
        <v>0</v>
      </c>
    </row>
    <row r="176" spans="1:6" ht="30" customHeight="1" thickBot="1" x14ac:dyDescent="0.3">
      <c r="A176" s="84" t="s">
        <v>8</v>
      </c>
      <c r="B176" s="4" t="s">
        <v>166</v>
      </c>
      <c r="C176" s="17">
        <v>0</v>
      </c>
      <c r="D176" s="22">
        <f>Questionnaire!C176</f>
        <v>0</v>
      </c>
      <c r="E176" s="26">
        <v>0</v>
      </c>
      <c r="F176" s="30">
        <f>Questionnaire!C176</f>
        <v>0</v>
      </c>
    </row>
    <row r="177" spans="1:6" ht="30" customHeight="1" thickBot="1" x14ac:dyDescent="0.3">
      <c r="A177" s="84" t="s">
        <v>20</v>
      </c>
      <c r="B177" s="4" t="s">
        <v>167</v>
      </c>
      <c r="C177" s="17">
        <v>0</v>
      </c>
      <c r="D177" s="22">
        <f>Questionnaire!C177</f>
        <v>0</v>
      </c>
      <c r="E177" s="26">
        <v>0</v>
      </c>
      <c r="F177" s="30">
        <v>0</v>
      </c>
    </row>
  </sheetData>
  <sheetProtection password="EAE8"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tabSelected="1" showWhiteSpace="0" view="pageLayout" zoomScale="70" zoomScaleNormal="64" zoomScalePageLayoutView="70" workbookViewId="0">
      <selection activeCell="J47" sqref="J47"/>
    </sheetView>
  </sheetViews>
  <sheetFormatPr defaultColWidth="9.140625" defaultRowHeight="15" x14ac:dyDescent="0.25"/>
  <cols>
    <col min="2" max="2" width="68.28515625" customWidth="1"/>
    <col min="3" max="3" width="14.28515625" customWidth="1"/>
    <col min="4" max="4" width="16.140625" customWidth="1"/>
    <col min="5" max="5" width="14.42578125" customWidth="1"/>
    <col min="6" max="6" width="16.42578125" customWidth="1"/>
  </cols>
  <sheetData>
    <row r="1" spans="1:18" ht="112.5" customHeight="1" x14ac:dyDescent="0.25"/>
    <row r="2" spans="1:18" ht="15.75" thickBot="1" x14ac:dyDescent="0.3"/>
    <row r="3" spans="1:18" ht="19.5" thickBot="1" x14ac:dyDescent="0.35">
      <c r="C3" s="192" t="s">
        <v>436</v>
      </c>
      <c r="D3" s="193" t="s">
        <v>437</v>
      </c>
      <c r="E3" s="194" t="s">
        <v>438</v>
      </c>
      <c r="F3" s="195" t="s">
        <v>442</v>
      </c>
      <c r="G3" s="181" t="s">
        <v>248</v>
      </c>
      <c r="K3" s="185" t="s">
        <v>439</v>
      </c>
      <c r="L3" s="186"/>
      <c r="M3" s="186"/>
      <c r="N3" s="186"/>
      <c r="O3" s="186"/>
    </row>
    <row r="4" spans="1:18" ht="15" customHeight="1" thickBot="1" x14ac:dyDescent="0.35">
      <c r="A4" s="120" t="s">
        <v>1</v>
      </c>
      <c r="B4" s="121" t="s">
        <v>254</v>
      </c>
      <c r="C4" s="109">
        <f>(1*(SUM(C5:C6))/4)</f>
        <v>0</v>
      </c>
      <c r="D4" s="110">
        <f>(1*(SUM(D5:D6))/1)</f>
        <v>0</v>
      </c>
      <c r="E4" s="111">
        <f>(1*(SUM(E5:E6))/1)</f>
        <v>0</v>
      </c>
      <c r="F4" s="170">
        <f>IF(SUM(C4:E4)&gt;0,1,0)</f>
        <v>0</v>
      </c>
      <c r="G4" s="179">
        <f>C4+D4+E4+F4</f>
        <v>0</v>
      </c>
      <c r="K4" s="42" t="s">
        <v>440</v>
      </c>
      <c r="L4" s="186"/>
      <c r="M4" s="186"/>
      <c r="N4" s="186"/>
      <c r="O4" s="186"/>
      <c r="P4" s="187">
        <f>G49</f>
        <v>0</v>
      </c>
    </row>
    <row r="5" spans="1:18" ht="15" hidden="1" customHeight="1" thickBot="1" x14ac:dyDescent="0.35">
      <c r="A5" s="70" t="s">
        <v>3</v>
      </c>
      <c r="B5" s="69" t="s">
        <v>176</v>
      </c>
      <c r="C5" s="98">
        <f>'Planilha de programa'!C5</f>
        <v>0</v>
      </c>
      <c r="D5" s="93">
        <f>'Planilha de programa'!D5</f>
        <v>0</v>
      </c>
      <c r="E5" s="55">
        <f>'Planilha de programa'!E5</f>
        <v>0</v>
      </c>
      <c r="F5" s="171">
        <f>'Planilha de programa'!F5</f>
        <v>0</v>
      </c>
      <c r="G5" s="179">
        <f t="shared" ref="G5:G46" si="0">C5+D5+E5+F5</f>
        <v>0</v>
      </c>
      <c r="K5" s="42"/>
      <c r="L5" s="186"/>
      <c r="M5" s="186"/>
      <c r="N5" s="186"/>
      <c r="O5" s="186"/>
      <c r="P5" s="3"/>
    </row>
    <row r="6" spans="1:18" ht="15" hidden="1" customHeight="1" thickBot="1" x14ac:dyDescent="0.35">
      <c r="A6" s="70" t="s">
        <v>9</v>
      </c>
      <c r="B6" s="69" t="s">
        <v>178</v>
      </c>
      <c r="C6" s="99">
        <f>'Planilha de programa'!C9</f>
        <v>0</v>
      </c>
      <c r="D6" s="94">
        <f>'Planilha de programa'!D9</f>
        <v>0</v>
      </c>
      <c r="E6" s="56">
        <f>'Planilha de programa'!E9</f>
        <v>0</v>
      </c>
      <c r="F6" s="172">
        <f>'Planilha de programa'!F9</f>
        <v>0</v>
      </c>
      <c r="G6" s="179">
        <f t="shared" si="0"/>
        <v>0</v>
      </c>
      <c r="K6" s="42"/>
      <c r="L6" s="186"/>
      <c r="M6" s="186"/>
      <c r="N6" s="186"/>
      <c r="O6" s="186"/>
      <c r="P6" s="3"/>
    </row>
    <row r="7" spans="1:18" ht="15" customHeight="1" thickBot="1" x14ac:dyDescent="0.35">
      <c r="A7" s="122" t="s">
        <v>10</v>
      </c>
      <c r="B7" s="112" t="s">
        <v>261</v>
      </c>
      <c r="C7" s="113">
        <f>IF(SUM(E7:F7)&gt;0,1,0)</f>
        <v>0</v>
      </c>
      <c r="D7" s="114">
        <f>IF(SUM(E7:F7)&gt;0,1,0)</f>
        <v>0</v>
      </c>
      <c r="E7" s="115">
        <f>(1*(SUM(E8))/1)</f>
        <v>0</v>
      </c>
      <c r="F7" s="173">
        <f>(1*(SUM(F8))/1)</f>
        <v>0</v>
      </c>
      <c r="G7" s="181">
        <f t="shared" si="0"/>
        <v>0</v>
      </c>
      <c r="K7" s="42" t="s">
        <v>441</v>
      </c>
      <c r="L7" s="186"/>
      <c r="M7" s="186"/>
      <c r="N7" s="186"/>
      <c r="O7" s="186"/>
      <c r="P7" s="188" t="str">
        <f>IF(G49=0,"Without Positive Impact",IF(G49=100,"Maximum Positive Impact","Apply Environmental Management"))</f>
        <v>Without Positive Impact</v>
      </c>
      <c r="Q7" s="189"/>
      <c r="R7" s="189"/>
    </row>
    <row r="8" spans="1:18" ht="15" hidden="1" customHeight="1" thickBot="1" x14ac:dyDescent="0.3">
      <c r="A8" s="70" t="s">
        <v>12</v>
      </c>
      <c r="B8" s="69" t="s">
        <v>181</v>
      </c>
      <c r="C8" s="100">
        <f>'Planilha de programa'!C12</f>
        <v>0</v>
      </c>
      <c r="D8" s="95">
        <f>'Planilha de programa'!D12</f>
        <v>0</v>
      </c>
      <c r="E8" s="57">
        <f>'Planilha de programa'!E12</f>
        <v>0</v>
      </c>
      <c r="F8" s="174">
        <f>'Planilha de programa'!F12</f>
        <v>0</v>
      </c>
      <c r="G8" s="179">
        <f t="shared" si="0"/>
        <v>0</v>
      </c>
    </row>
    <row r="9" spans="1:18" ht="15" customHeight="1" thickBot="1" x14ac:dyDescent="0.3">
      <c r="A9" s="120" t="s">
        <v>13</v>
      </c>
      <c r="B9" s="121" t="s">
        <v>264</v>
      </c>
      <c r="C9" s="116">
        <f>(1*(SUM(C10:C13))/20)</f>
        <v>0</v>
      </c>
      <c r="D9" s="116">
        <f>(1*(SUM(D10:D13))/2)</f>
        <v>0</v>
      </c>
      <c r="E9" s="118">
        <f>(1*(SUM(E10:E13))/2)</f>
        <v>0</v>
      </c>
      <c r="F9" s="175">
        <f>(1*(SUM(F10:F13))/9)</f>
        <v>0</v>
      </c>
      <c r="G9" s="179">
        <f t="shared" si="0"/>
        <v>0</v>
      </c>
    </row>
    <row r="10" spans="1:18" ht="15" hidden="1" customHeight="1" thickBot="1" x14ac:dyDescent="0.3">
      <c r="A10" s="70" t="s">
        <v>15</v>
      </c>
      <c r="B10" s="69" t="s">
        <v>183</v>
      </c>
      <c r="C10" s="100">
        <f>'Planilha de programa'!C15</f>
        <v>0</v>
      </c>
      <c r="D10" s="95">
        <f>'Planilha de programa'!D15</f>
        <v>0</v>
      </c>
      <c r="E10" s="57">
        <f>'Planilha de programa'!E15</f>
        <v>0</v>
      </c>
      <c r="F10" s="174">
        <f>'Planilha de programa'!F15</f>
        <v>0</v>
      </c>
      <c r="G10" s="179">
        <f t="shared" si="0"/>
        <v>0</v>
      </c>
    </row>
    <row r="11" spans="1:18" ht="15.75" hidden="1" thickBot="1" x14ac:dyDescent="0.3">
      <c r="A11" s="70" t="s">
        <v>16</v>
      </c>
      <c r="B11" s="78" t="s">
        <v>184</v>
      </c>
      <c r="C11" s="101">
        <f>'Planilha de programa'!C17</f>
        <v>0</v>
      </c>
      <c r="D11" s="96">
        <f>'Planilha de programa'!D17</f>
        <v>0</v>
      </c>
      <c r="E11" s="58">
        <f>'Planilha de programa'!E17</f>
        <v>0</v>
      </c>
      <c r="F11" s="176">
        <f>'Planilha de programa'!F17</f>
        <v>0</v>
      </c>
      <c r="G11" s="179">
        <f t="shared" si="0"/>
        <v>0</v>
      </c>
    </row>
    <row r="12" spans="1:18" ht="15.75" hidden="1" thickBot="1" x14ac:dyDescent="0.3">
      <c r="A12" s="70" t="s">
        <v>32</v>
      </c>
      <c r="B12" s="78" t="s">
        <v>185</v>
      </c>
      <c r="C12" s="101">
        <f>'Planilha de programa'!C27</f>
        <v>0</v>
      </c>
      <c r="D12" s="96">
        <f>'Planilha de programa'!D27</f>
        <v>0</v>
      </c>
      <c r="E12" s="58">
        <f>'Planilha de programa'!E27</f>
        <v>0</v>
      </c>
      <c r="F12" s="176">
        <f>'Planilha de programa'!F27</f>
        <v>0</v>
      </c>
      <c r="G12" s="179">
        <f t="shared" si="0"/>
        <v>0</v>
      </c>
    </row>
    <row r="13" spans="1:18" ht="15.75" hidden="1" thickBot="1" x14ac:dyDescent="0.3">
      <c r="A13" s="70" t="s">
        <v>41</v>
      </c>
      <c r="B13" s="78" t="s">
        <v>42</v>
      </c>
      <c r="C13" s="101">
        <f>'Planilha de programa'!C36</f>
        <v>0</v>
      </c>
      <c r="D13" s="96">
        <f>'Planilha de programa'!D36</f>
        <v>0</v>
      </c>
      <c r="E13" s="58">
        <f>'Planilha de programa'!E36</f>
        <v>0</v>
      </c>
      <c r="F13" s="176">
        <f>'Planilha de programa'!F36</f>
        <v>0</v>
      </c>
      <c r="G13" s="179">
        <f t="shared" si="0"/>
        <v>0</v>
      </c>
    </row>
    <row r="14" spans="1:18" ht="15.75" thickBot="1" x14ac:dyDescent="0.3">
      <c r="A14" s="120" t="s">
        <v>45</v>
      </c>
      <c r="B14" s="121" t="s">
        <v>289</v>
      </c>
      <c r="C14" s="116">
        <f>(1*(SUM(C15:C19))/8)</f>
        <v>0</v>
      </c>
      <c r="D14" s="119">
        <f>(1*(SUM(D15:D19))/6)</f>
        <v>0</v>
      </c>
      <c r="E14" s="118">
        <f>(1*(SUM(E15:E19))/9)</f>
        <v>0</v>
      </c>
      <c r="F14" s="175">
        <f>(1*(SUM(F15:F19))/5)</f>
        <v>0</v>
      </c>
      <c r="G14" s="181">
        <f t="shared" si="0"/>
        <v>0</v>
      </c>
    </row>
    <row r="15" spans="1:18" ht="15.75" hidden="1" thickBot="1" x14ac:dyDescent="0.3">
      <c r="A15" s="70" t="s">
        <v>47</v>
      </c>
      <c r="B15" s="69" t="s">
        <v>186</v>
      </c>
      <c r="C15" s="100">
        <f>'Planilha de programa'!C40</f>
        <v>0</v>
      </c>
      <c r="D15" s="95">
        <f>'Planilha de programa'!D40</f>
        <v>0</v>
      </c>
      <c r="E15" s="57">
        <f>'Planilha de programa'!E40</f>
        <v>0</v>
      </c>
      <c r="F15" s="174">
        <f>'Planilha de programa'!F40</f>
        <v>0</v>
      </c>
      <c r="G15" s="179">
        <f t="shared" si="0"/>
        <v>0</v>
      </c>
    </row>
    <row r="16" spans="1:18" ht="15.75" hidden="1" thickBot="1" x14ac:dyDescent="0.3">
      <c r="A16" s="70" t="s">
        <v>48</v>
      </c>
      <c r="B16" s="69" t="s">
        <v>188</v>
      </c>
      <c r="C16" s="101">
        <f>'Planilha de programa'!C42</f>
        <v>0</v>
      </c>
      <c r="D16" s="96">
        <f>'Planilha de programa'!D42</f>
        <v>0</v>
      </c>
      <c r="E16" s="58">
        <f>'Planilha de programa'!E42</f>
        <v>0</v>
      </c>
      <c r="F16" s="176">
        <f>'Planilha de programa'!F42</f>
        <v>0</v>
      </c>
      <c r="G16" s="179">
        <f t="shared" si="0"/>
        <v>0</v>
      </c>
    </row>
    <row r="17" spans="1:7" ht="15.75" hidden="1" thickBot="1" x14ac:dyDescent="0.3">
      <c r="A17" s="70" t="s">
        <v>49</v>
      </c>
      <c r="B17" s="69" t="s">
        <v>189</v>
      </c>
      <c r="C17" s="101">
        <f>'Planilha de programa'!C45</f>
        <v>0</v>
      </c>
      <c r="D17" s="96">
        <f>'Planilha de programa'!D45</f>
        <v>0</v>
      </c>
      <c r="E17" s="58">
        <f>'Planilha de programa'!E45</f>
        <v>0</v>
      </c>
      <c r="F17" s="176">
        <f>'Planilha de programa'!F45</f>
        <v>0</v>
      </c>
      <c r="G17" s="179">
        <f t="shared" si="0"/>
        <v>0</v>
      </c>
    </row>
    <row r="18" spans="1:7" ht="15.75" hidden="1" thickBot="1" x14ac:dyDescent="0.3">
      <c r="A18" s="70" t="s">
        <v>50</v>
      </c>
      <c r="B18" s="69" t="s">
        <v>190</v>
      </c>
      <c r="C18" s="101">
        <f>'Planilha de programa'!C47</f>
        <v>0</v>
      </c>
      <c r="D18" s="96">
        <f>'Planilha de programa'!D47</f>
        <v>0</v>
      </c>
      <c r="E18" s="58">
        <f>'Planilha de programa'!E47</f>
        <v>0</v>
      </c>
      <c r="F18" s="176">
        <f>'Planilha de programa'!F47</f>
        <v>0</v>
      </c>
      <c r="G18" s="179">
        <f t="shared" si="0"/>
        <v>0</v>
      </c>
    </row>
    <row r="19" spans="1:7" ht="15.75" hidden="1" thickBot="1" x14ac:dyDescent="0.3">
      <c r="A19" s="70" t="s">
        <v>55</v>
      </c>
      <c r="B19" s="69" t="s">
        <v>56</v>
      </c>
      <c r="C19" s="101">
        <f>'Planilha de programa'!C47</f>
        <v>0</v>
      </c>
      <c r="D19" s="96">
        <f>'Planilha de programa'!D47</f>
        <v>0</v>
      </c>
      <c r="E19" s="58">
        <f>'Planilha de programa'!E47</f>
        <v>0</v>
      </c>
      <c r="F19" s="176">
        <f>'Planilha de programa'!F47</f>
        <v>0</v>
      </c>
      <c r="G19" s="179">
        <f t="shared" si="0"/>
        <v>0</v>
      </c>
    </row>
    <row r="20" spans="1:7" ht="15.75" thickBot="1" x14ac:dyDescent="0.3">
      <c r="A20" s="120" t="s">
        <v>57</v>
      </c>
      <c r="B20" s="121" t="s">
        <v>304</v>
      </c>
      <c r="C20" s="116">
        <f>(1*(SUM(C21:C25))/15)</f>
        <v>0</v>
      </c>
      <c r="D20" s="119">
        <f>(1*(SUM(D21:D25))/7)</f>
        <v>0</v>
      </c>
      <c r="E20" s="118">
        <f>(1*(SUM(E21:E25))/9)</f>
        <v>0</v>
      </c>
      <c r="F20" s="175">
        <f>(1*(SUM(F21:F25))/11)</f>
        <v>0</v>
      </c>
      <c r="G20" s="179">
        <f t="shared" si="0"/>
        <v>0</v>
      </c>
    </row>
    <row r="21" spans="1:7" ht="15.75" hidden="1" thickBot="1" x14ac:dyDescent="0.3">
      <c r="A21" s="70" t="s">
        <v>59</v>
      </c>
      <c r="B21" s="69" t="s">
        <v>193</v>
      </c>
      <c r="C21" s="100">
        <f>'Planilha de programa'!C55</f>
        <v>0</v>
      </c>
      <c r="D21" s="95">
        <f>'Planilha de programa'!D55</f>
        <v>0</v>
      </c>
      <c r="E21" s="57">
        <f>'Planilha de programa'!E55</f>
        <v>0</v>
      </c>
      <c r="F21" s="174">
        <f>'Planilha de programa'!F55</f>
        <v>0</v>
      </c>
      <c r="G21" s="179">
        <f t="shared" si="0"/>
        <v>0</v>
      </c>
    </row>
    <row r="22" spans="1:7" ht="15.75" hidden="1" thickBot="1" x14ac:dyDescent="0.3">
      <c r="A22" s="70" t="s">
        <v>60</v>
      </c>
      <c r="B22" s="78" t="s">
        <v>69</v>
      </c>
      <c r="C22" s="101">
        <f>'Planilha de programa'!C69</f>
        <v>0</v>
      </c>
      <c r="D22" s="96">
        <f>'Planilha de programa'!D69</f>
        <v>0</v>
      </c>
      <c r="E22" s="58">
        <f>'Planilha de programa'!E69</f>
        <v>0</v>
      </c>
      <c r="F22" s="176">
        <f>'Planilha de programa'!F69</f>
        <v>0</v>
      </c>
      <c r="G22" s="179">
        <f t="shared" si="0"/>
        <v>0</v>
      </c>
    </row>
    <row r="23" spans="1:7" ht="15.75" hidden="1" thickBot="1" x14ac:dyDescent="0.3">
      <c r="A23" s="70" t="s">
        <v>198</v>
      </c>
      <c r="B23" s="69" t="s">
        <v>194</v>
      </c>
      <c r="C23" s="101">
        <f>'Planilha de programa'!C59</f>
        <v>0</v>
      </c>
      <c r="D23" s="96">
        <f>'Planilha de programa'!D59</f>
        <v>0</v>
      </c>
      <c r="E23" s="58">
        <f>'Planilha de programa'!E59</f>
        <v>0</v>
      </c>
      <c r="F23" s="176">
        <f>'Planilha de programa'!F59</f>
        <v>0</v>
      </c>
      <c r="G23" s="179">
        <f t="shared" si="0"/>
        <v>0</v>
      </c>
    </row>
    <row r="24" spans="1:7" ht="15.75" hidden="1" thickBot="1" x14ac:dyDescent="0.3">
      <c r="A24" s="70" t="s">
        <v>199</v>
      </c>
      <c r="B24" s="78" t="s">
        <v>200</v>
      </c>
      <c r="C24" s="101">
        <f>'Planilha de programa'!C64</f>
        <v>0</v>
      </c>
      <c r="D24" s="96">
        <f>'Planilha de programa'!D64</f>
        <v>0</v>
      </c>
      <c r="E24" s="58">
        <f>'Planilha de programa'!E64</f>
        <v>0</v>
      </c>
      <c r="F24" s="176">
        <f>'Planilha de programa'!F64</f>
        <v>0</v>
      </c>
      <c r="G24" s="179">
        <f t="shared" si="0"/>
        <v>0</v>
      </c>
    </row>
    <row r="25" spans="1:7" ht="15.75" hidden="1" thickBot="1" x14ac:dyDescent="0.3">
      <c r="A25" s="70" t="s">
        <v>75</v>
      </c>
      <c r="B25" s="78" t="s">
        <v>203</v>
      </c>
      <c r="C25" s="101">
        <f>'Planilha de programa'!C75</f>
        <v>0</v>
      </c>
      <c r="D25" s="96">
        <f>'Planilha de programa'!D75</f>
        <v>0</v>
      </c>
      <c r="E25" s="58">
        <f>'Planilha de programa'!E75</f>
        <v>0</v>
      </c>
      <c r="F25" s="176">
        <f>'Planilha de programa'!F75</f>
        <v>0</v>
      </c>
      <c r="G25" s="179">
        <f t="shared" si="0"/>
        <v>0</v>
      </c>
    </row>
    <row r="26" spans="1:7" ht="15.75" thickBot="1" x14ac:dyDescent="0.3">
      <c r="A26" s="120" t="s">
        <v>80</v>
      </c>
      <c r="B26" s="121" t="s">
        <v>330</v>
      </c>
      <c r="C26" s="116">
        <f>(1*(SUM(C27:C34))/39)</f>
        <v>0</v>
      </c>
      <c r="D26" s="119">
        <f>(1*(SUM(D27:D34))/31)</f>
        <v>0</v>
      </c>
      <c r="E26" s="118">
        <f>(1*(SUM(E27:E34))/20)</f>
        <v>0</v>
      </c>
      <c r="F26" s="175">
        <f>(1*(SUM(F27:F34))/24)</f>
        <v>0</v>
      </c>
      <c r="G26" s="181">
        <f t="shared" si="0"/>
        <v>0</v>
      </c>
    </row>
    <row r="27" spans="1:7" ht="15.75" hidden="1" thickBot="1" x14ac:dyDescent="0.3">
      <c r="A27" s="70" t="s">
        <v>82</v>
      </c>
      <c r="B27" s="69" t="s">
        <v>202</v>
      </c>
      <c r="C27" s="100">
        <f>'Planilha de programa'!C81</f>
        <v>0</v>
      </c>
      <c r="D27" s="95">
        <f>'Planilha de programa'!D81</f>
        <v>0</v>
      </c>
      <c r="E27" s="57">
        <f>'Planilha de programa'!E81</f>
        <v>0</v>
      </c>
      <c r="F27" s="174">
        <f>'Planilha de programa'!F81</f>
        <v>0</v>
      </c>
      <c r="G27" s="179">
        <f t="shared" si="0"/>
        <v>0</v>
      </c>
    </row>
    <row r="28" spans="1:7" ht="15.75" hidden="1" thickBot="1" x14ac:dyDescent="0.3">
      <c r="A28" s="70" t="s">
        <v>91</v>
      </c>
      <c r="B28" s="78" t="s">
        <v>201</v>
      </c>
      <c r="C28" s="101">
        <f>'Planilha de programa'!C90</f>
        <v>0</v>
      </c>
      <c r="D28" s="96">
        <f>'Planilha de programa'!D90</f>
        <v>0</v>
      </c>
      <c r="E28" s="58">
        <f>'Planilha de programa'!E90</f>
        <v>0</v>
      </c>
      <c r="F28" s="176">
        <f>'Planilha de programa'!F90</f>
        <v>0</v>
      </c>
      <c r="G28" s="179">
        <f t="shared" si="0"/>
        <v>0</v>
      </c>
    </row>
    <row r="29" spans="1:7" ht="15.75" hidden="1" thickBot="1" x14ac:dyDescent="0.3">
      <c r="A29" s="70" t="s">
        <v>93</v>
      </c>
      <c r="B29" s="69" t="s">
        <v>204</v>
      </c>
      <c r="C29" s="101">
        <f>'Planilha de programa'!C93</f>
        <v>0</v>
      </c>
      <c r="D29" s="96">
        <f>'Planilha de programa'!D93</f>
        <v>0</v>
      </c>
      <c r="E29" s="58">
        <f>'Planilha de programa'!E93</f>
        <v>0</v>
      </c>
      <c r="F29" s="176">
        <f>'Planilha de programa'!F93</f>
        <v>0</v>
      </c>
      <c r="G29" s="179">
        <f t="shared" si="0"/>
        <v>0</v>
      </c>
    </row>
    <row r="30" spans="1:7" ht="15.75" hidden="1" thickBot="1" x14ac:dyDescent="0.3">
      <c r="A30" s="70" t="s">
        <v>105</v>
      </c>
      <c r="B30" s="69" t="s">
        <v>106</v>
      </c>
      <c r="C30" s="101">
        <f>'Planilha de programa'!C105</f>
        <v>0</v>
      </c>
      <c r="D30" s="96">
        <f>'Planilha de programa'!D105</f>
        <v>0</v>
      </c>
      <c r="E30" s="58">
        <f>'Planilha de programa'!E105</f>
        <v>0</v>
      </c>
      <c r="F30" s="176">
        <f>'Planilha de programa'!F105</f>
        <v>0</v>
      </c>
      <c r="G30" s="179">
        <f t="shared" si="0"/>
        <v>0</v>
      </c>
    </row>
    <row r="31" spans="1:7" ht="15.75" hidden="1" thickBot="1" x14ac:dyDescent="0.3">
      <c r="A31" s="70" t="s">
        <v>113</v>
      </c>
      <c r="B31" s="78" t="s">
        <v>114</v>
      </c>
      <c r="C31" s="101">
        <f>'Planilha de programa'!C112</f>
        <v>0</v>
      </c>
      <c r="D31" s="96">
        <f>'Planilha de programa'!D112</f>
        <v>0</v>
      </c>
      <c r="E31" s="58">
        <f>'Planilha de programa'!E112</f>
        <v>0</v>
      </c>
      <c r="F31" s="176">
        <f>'Planilha de programa'!F112</f>
        <v>0</v>
      </c>
      <c r="G31" s="179">
        <f t="shared" si="0"/>
        <v>0</v>
      </c>
    </row>
    <row r="32" spans="1:7" ht="15.75" hidden="1" thickBot="1" x14ac:dyDescent="0.3">
      <c r="A32" s="70" t="s">
        <v>124</v>
      </c>
      <c r="B32" s="78" t="s">
        <v>125</v>
      </c>
      <c r="C32" s="101">
        <f>'Planilha de programa'!C122</f>
        <v>0</v>
      </c>
      <c r="D32" s="96">
        <f>'Planilha de programa'!D122</f>
        <v>0</v>
      </c>
      <c r="E32" s="58">
        <f>'Planilha de programa'!E122</f>
        <v>0</v>
      </c>
      <c r="F32" s="176">
        <f>'Planilha de programa'!F122</f>
        <v>0</v>
      </c>
      <c r="G32" s="179">
        <f t="shared" si="0"/>
        <v>0</v>
      </c>
    </row>
    <row r="33" spans="1:12" ht="15.75" hidden="1" thickBot="1" x14ac:dyDescent="0.3">
      <c r="A33" s="70" t="s">
        <v>126</v>
      </c>
      <c r="B33" s="69" t="s">
        <v>127</v>
      </c>
      <c r="C33" s="101">
        <f>'Planilha de programa'!C124</f>
        <v>0</v>
      </c>
      <c r="D33" s="96">
        <f>'Planilha de programa'!D124</f>
        <v>0</v>
      </c>
      <c r="E33" s="58">
        <f>'Planilha de programa'!E124</f>
        <v>0</v>
      </c>
      <c r="F33" s="176">
        <f>'Planilha de programa'!F124</f>
        <v>0</v>
      </c>
      <c r="G33" s="179">
        <f t="shared" si="0"/>
        <v>0</v>
      </c>
    </row>
    <row r="34" spans="1:12" ht="15.75" hidden="1" thickBot="1" x14ac:dyDescent="0.3">
      <c r="A34" s="70" t="s">
        <v>137</v>
      </c>
      <c r="B34" s="69" t="s">
        <v>138</v>
      </c>
      <c r="C34" s="101">
        <f>'Planilha de programa'!C134</f>
        <v>0</v>
      </c>
      <c r="D34" s="96">
        <f>'Planilha de programa'!D134</f>
        <v>0</v>
      </c>
      <c r="E34" s="58">
        <f>'Planilha de programa'!E134</f>
        <v>0</v>
      </c>
      <c r="F34" s="176">
        <f>'Planilha de programa'!F134</f>
        <v>0</v>
      </c>
      <c r="G34" s="179">
        <f t="shared" si="0"/>
        <v>0</v>
      </c>
    </row>
    <row r="35" spans="1:12" ht="15.75" thickBot="1" x14ac:dyDescent="0.3">
      <c r="A35" s="120" t="s">
        <v>145</v>
      </c>
      <c r="B35" s="121" t="s">
        <v>391</v>
      </c>
      <c r="C35" s="116">
        <f>(1*(SUM(C36))/1)</f>
        <v>0</v>
      </c>
      <c r="D35" s="119">
        <f>IF(SUM(C35,E35)&gt;0,1,0)</f>
        <v>0</v>
      </c>
      <c r="E35" s="118">
        <f t="shared" ref="E35" si="1">(1*(SUM(E36))/1)</f>
        <v>0</v>
      </c>
      <c r="F35" s="175">
        <f>IF(SUM(C35,E35)&gt;0,1,0)</f>
        <v>0</v>
      </c>
      <c r="G35" s="179">
        <f t="shared" si="0"/>
        <v>0</v>
      </c>
    </row>
    <row r="36" spans="1:12" ht="15.75" hidden="1" thickBot="1" x14ac:dyDescent="0.3">
      <c r="A36" s="70" t="s">
        <v>147</v>
      </c>
      <c r="B36" s="69" t="s">
        <v>207</v>
      </c>
      <c r="C36" s="100">
        <f>'Planilha de programa'!C142</f>
        <v>0</v>
      </c>
      <c r="D36" s="95">
        <f>'Planilha de programa'!D142</f>
        <v>0</v>
      </c>
      <c r="E36" s="57">
        <f>'Planilha de programa'!E142</f>
        <v>0</v>
      </c>
      <c r="F36" s="174">
        <f>'Planilha de programa'!F142</f>
        <v>0</v>
      </c>
      <c r="G36" s="179">
        <f t="shared" si="0"/>
        <v>0</v>
      </c>
    </row>
    <row r="37" spans="1:12" ht="15.75" thickBot="1" x14ac:dyDescent="0.3">
      <c r="A37" s="120" t="s">
        <v>148</v>
      </c>
      <c r="B37" s="121" t="s">
        <v>432</v>
      </c>
      <c r="C37" s="116">
        <f>(1*(SUM(C38:C40))/2)</f>
        <v>0</v>
      </c>
      <c r="D37" s="119">
        <f>(1*(SUM(D38:D40))/10)</f>
        <v>0</v>
      </c>
      <c r="E37" s="118">
        <f>(1*(SUM(E38:E40))/8)</f>
        <v>0</v>
      </c>
      <c r="F37" s="175">
        <f>(1*(SUM(F38:F40))/7)</f>
        <v>0</v>
      </c>
      <c r="G37" s="181">
        <f t="shared" si="0"/>
        <v>0</v>
      </c>
    </row>
    <row r="38" spans="1:12" ht="15.75" hidden="1" customHeight="1" thickBot="1" x14ac:dyDescent="0.3">
      <c r="A38" s="70" t="s">
        <v>150</v>
      </c>
      <c r="B38" s="69" t="s">
        <v>208</v>
      </c>
      <c r="C38" s="100">
        <f>'Planilha de programa'!C145</f>
        <v>0</v>
      </c>
      <c r="D38" s="95">
        <f>'Planilha de programa'!D145</f>
        <v>0</v>
      </c>
      <c r="E38" s="57">
        <f>'Planilha de programa'!E145</f>
        <v>0</v>
      </c>
      <c r="F38" s="174">
        <f>'Planilha de programa'!F145</f>
        <v>0</v>
      </c>
      <c r="G38" s="179">
        <f t="shared" si="0"/>
        <v>0</v>
      </c>
    </row>
    <row r="39" spans="1:12" ht="15.75" hidden="1" customHeight="1" thickBot="1" x14ac:dyDescent="0.3">
      <c r="A39" s="70" t="s">
        <v>151</v>
      </c>
      <c r="B39" s="69" t="s">
        <v>211</v>
      </c>
      <c r="C39" s="101">
        <f>'Planilha de programa'!C148</f>
        <v>0</v>
      </c>
      <c r="D39" s="96">
        <f>'Planilha de programa'!D148</f>
        <v>0</v>
      </c>
      <c r="E39" s="58">
        <f>'Planilha de programa'!E148</f>
        <v>0</v>
      </c>
      <c r="F39" s="176">
        <f>'Planilha de programa'!F148</f>
        <v>0</v>
      </c>
      <c r="G39" s="179">
        <f t="shared" si="0"/>
        <v>0</v>
      </c>
    </row>
    <row r="40" spans="1:12" ht="15.75" hidden="1" customHeight="1" thickBot="1" x14ac:dyDescent="0.3">
      <c r="A40" s="70" t="s">
        <v>158</v>
      </c>
      <c r="B40" s="78" t="s">
        <v>210</v>
      </c>
      <c r="C40" s="101">
        <f>'Planilha de programa'!C155</f>
        <v>0</v>
      </c>
      <c r="D40" s="96">
        <f>'Planilha de programa'!D155</f>
        <v>0</v>
      </c>
      <c r="E40" s="58">
        <f>'Planilha de programa'!E155</f>
        <v>0</v>
      </c>
      <c r="F40" s="176">
        <f>'Planilha de programa'!F155</f>
        <v>0</v>
      </c>
      <c r="G40" s="179">
        <f t="shared" si="0"/>
        <v>0</v>
      </c>
    </row>
    <row r="41" spans="1:12" ht="15.75" thickBot="1" x14ac:dyDescent="0.3">
      <c r="A41" s="120" t="s">
        <v>163</v>
      </c>
      <c r="B41" s="121" t="s">
        <v>433</v>
      </c>
      <c r="C41" s="116">
        <f>IF(SUM(E41:F41)&gt;0,1,0)</f>
        <v>0</v>
      </c>
      <c r="D41" s="119">
        <f>IF(SUM(E41:F41)&gt;0,1,0)</f>
        <v>0</v>
      </c>
      <c r="E41" s="118">
        <f>(1*(SUM(E42))/4)</f>
        <v>0</v>
      </c>
      <c r="F41" s="175">
        <f>(1*(SUM(F42))/4)</f>
        <v>0</v>
      </c>
      <c r="G41" s="179">
        <f t="shared" si="0"/>
        <v>0</v>
      </c>
    </row>
    <row r="42" spans="1:12" ht="15.75" hidden="1" customHeight="1" thickBot="1" x14ac:dyDescent="0.3">
      <c r="A42" s="107" t="s">
        <v>223</v>
      </c>
      <c r="B42" s="123" t="s">
        <v>225</v>
      </c>
      <c r="C42" s="100">
        <f>'Planilha de programa'!C162</f>
        <v>0</v>
      </c>
      <c r="D42" s="95">
        <f>'Planilha de programa'!D162</f>
        <v>0</v>
      </c>
      <c r="E42" s="57">
        <f>'Planilha de programa'!E162</f>
        <v>0</v>
      </c>
      <c r="F42" s="174">
        <f>'Planilha de programa'!F162</f>
        <v>0</v>
      </c>
      <c r="G42" s="179">
        <f t="shared" si="0"/>
        <v>0</v>
      </c>
    </row>
    <row r="43" spans="1:12" ht="15.75" thickBot="1" x14ac:dyDescent="0.3">
      <c r="A43" s="120" t="s">
        <v>168</v>
      </c>
      <c r="B43" s="121" t="s">
        <v>417</v>
      </c>
      <c r="C43" s="116">
        <f>(1*(SUM(C44:C45))/2)</f>
        <v>0</v>
      </c>
      <c r="D43" s="117">
        <f>(1*(SUM(D44:D45))/2)</f>
        <v>0</v>
      </c>
      <c r="E43" s="118">
        <f>(1*(SUM(E44:E45))/1)</f>
        <v>0</v>
      </c>
      <c r="F43" s="175">
        <f>(1*(SUM(F44:F45))/1)</f>
        <v>0</v>
      </c>
      <c r="G43" s="181">
        <f t="shared" si="0"/>
        <v>0</v>
      </c>
    </row>
    <row r="44" spans="1:12" ht="15.75" hidden="1" thickBot="1" x14ac:dyDescent="0.3">
      <c r="A44" s="70" t="s">
        <v>175</v>
      </c>
      <c r="B44" s="69" t="s">
        <v>212</v>
      </c>
      <c r="C44" s="102">
        <f>'Planilha de programa'!C170</f>
        <v>0</v>
      </c>
      <c r="D44" s="97">
        <f>'Planilha de programa'!D170</f>
        <v>0</v>
      </c>
      <c r="E44" s="104">
        <f>'Planilha de programa'!E170</f>
        <v>0</v>
      </c>
      <c r="F44" s="177">
        <f>'Planilha de programa'!F170</f>
        <v>0</v>
      </c>
      <c r="G44" s="179">
        <f t="shared" si="0"/>
        <v>0</v>
      </c>
    </row>
    <row r="45" spans="1:12" ht="15.75" hidden="1" customHeight="1" thickBot="1" x14ac:dyDescent="0.3">
      <c r="A45" s="70" t="s">
        <v>224</v>
      </c>
      <c r="B45" s="69" t="s">
        <v>209</v>
      </c>
      <c r="C45" s="101">
        <f>'Planilha de programa'!C168</f>
        <v>0</v>
      </c>
      <c r="D45" s="96">
        <f>'Planilha de programa'!D168</f>
        <v>0</v>
      </c>
      <c r="E45" s="58">
        <f>'Planilha de programa'!E168</f>
        <v>0</v>
      </c>
      <c r="F45" s="176">
        <f>'Planilha de programa'!F168</f>
        <v>0</v>
      </c>
      <c r="G45" s="179">
        <f t="shared" si="0"/>
        <v>0</v>
      </c>
    </row>
    <row r="46" spans="1:12" ht="15.75" hidden="1" thickBot="1" x14ac:dyDescent="0.3">
      <c r="A46" s="124" t="s">
        <v>240</v>
      </c>
      <c r="B46" s="125" t="s">
        <v>212</v>
      </c>
      <c r="C46" s="103">
        <f>'Planilha de programa'!C170</f>
        <v>0</v>
      </c>
      <c r="D46" s="92">
        <f>'Planilha de programa'!D170</f>
        <v>0</v>
      </c>
      <c r="E46" s="105">
        <f>'Planilha de programa'!E170</f>
        <v>0</v>
      </c>
      <c r="F46" s="178">
        <f>'Planilha de programa'!F170</f>
        <v>0</v>
      </c>
      <c r="G46" s="179">
        <f t="shared" si="0"/>
        <v>0</v>
      </c>
    </row>
    <row r="47" spans="1:12" ht="15.75" thickBot="1" x14ac:dyDescent="0.3">
      <c r="A47" s="120" t="s">
        <v>173</v>
      </c>
      <c r="B47" s="121" t="s">
        <v>434</v>
      </c>
      <c r="C47" s="116">
        <f>(1*(SUM(C48))/1)</f>
        <v>0</v>
      </c>
      <c r="D47" s="119">
        <f>(1*(SUM(D48))/4)</f>
        <v>0</v>
      </c>
      <c r="E47" s="118">
        <f>(1*(SUM(E48))/2)</f>
        <v>0</v>
      </c>
      <c r="F47" s="175">
        <f>(1*(SUM(F48))/3)</f>
        <v>0</v>
      </c>
      <c r="G47" s="179">
        <f>C47+D47+E47+F47</f>
        <v>0</v>
      </c>
      <c r="L47" s="41"/>
    </row>
    <row r="48" spans="1:12" ht="15.75" hidden="1" customHeight="1" thickBot="1" x14ac:dyDescent="0.3">
      <c r="A48" s="166" t="s">
        <v>175</v>
      </c>
      <c r="B48" s="167" t="s">
        <v>214</v>
      </c>
      <c r="C48" s="103">
        <f>'Planilha de programa'!C173</f>
        <v>0</v>
      </c>
      <c r="D48" s="92">
        <f>'Planilha de programa'!D173</f>
        <v>0</v>
      </c>
      <c r="E48" s="105">
        <f>'Planilha de programa'!E173</f>
        <v>0</v>
      </c>
      <c r="F48" s="178">
        <f>'Planilha de programa'!F173</f>
        <v>0</v>
      </c>
      <c r="G48" s="180"/>
    </row>
    <row r="49" spans="1:7" ht="31.5" customHeight="1" thickBot="1" x14ac:dyDescent="0.3">
      <c r="A49" s="168" t="s">
        <v>248</v>
      </c>
      <c r="B49" s="182" t="s">
        <v>435</v>
      </c>
      <c r="C49" s="183">
        <f>C4+C7+C9+C14+C20+C26+C35+C37+C41+C43+C47</f>
        <v>0</v>
      </c>
      <c r="D49" s="183">
        <f t="shared" ref="D49:F49" si="2">D4+D7+D9+D14+D20+D26+D35+D37+D41+D43+D47</f>
        <v>0</v>
      </c>
      <c r="E49" s="169">
        <f t="shared" si="2"/>
        <v>0</v>
      </c>
      <c r="F49" s="183">
        <f t="shared" si="2"/>
        <v>0</v>
      </c>
      <c r="G49" s="184">
        <f>((SUM(C49:F49)*100)/44)</f>
        <v>0</v>
      </c>
    </row>
    <row r="87" spans="1:3" ht="40.5" customHeight="1" x14ac:dyDescent="0.25">
      <c r="A87" s="63"/>
      <c r="B87" s="64"/>
      <c r="C87" s="59"/>
    </row>
  </sheetData>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activeCell="D6" sqref="D6"/>
    </sheetView>
  </sheetViews>
  <sheetFormatPr defaultColWidth="9.140625" defaultRowHeight="15" x14ac:dyDescent="0.25"/>
  <cols>
    <col min="1" max="1" width="7.42578125" customWidth="1"/>
    <col min="2" max="2" width="21.140625" customWidth="1"/>
    <col min="3" max="3" width="25.28515625" customWidth="1"/>
    <col min="4" max="4" width="36.28515625" customWidth="1"/>
    <col min="5" max="5" width="39.7109375" customWidth="1"/>
  </cols>
  <sheetData>
    <row r="1" spans="1:8" ht="155.25" customHeight="1" x14ac:dyDescent="0.25"/>
    <row r="2" spans="1:8" ht="15.75" x14ac:dyDescent="0.25">
      <c r="A2" s="217" t="s">
        <v>474</v>
      </c>
      <c r="B2" s="217"/>
      <c r="C2" s="217"/>
      <c r="D2" s="217"/>
      <c r="E2" s="217"/>
    </row>
    <row r="3" spans="1:8" ht="15.75" thickBot="1" x14ac:dyDescent="0.3"/>
    <row r="4" spans="1:8" ht="15.75" thickBot="1" x14ac:dyDescent="0.3">
      <c r="A4" s="196" t="s">
        <v>444</v>
      </c>
      <c r="B4" s="197" t="s">
        <v>445</v>
      </c>
      <c r="C4" s="198" t="s">
        <v>446</v>
      </c>
      <c r="D4" s="197" t="s">
        <v>447</v>
      </c>
      <c r="E4" s="199" t="s">
        <v>448</v>
      </c>
    </row>
    <row r="5" spans="1:8" ht="45.75" customHeight="1" thickBot="1" x14ac:dyDescent="0.3">
      <c r="A5" s="221" t="s">
        <v>449</v>
      </c>
      <c r="B5" s="218" t="s">
        <v>450</v>
      </c>
      <c r="C5" s="224" t="s">
        <v>451</v>
      </c>
      <c r="D5" s="200" t="s">
        <v>452</v>
      </c>
      <c r="E5" s="201" t="s">
        <v>453</v>
      </c>
    </row>
    <row r="6" spans="1:8" ht="61.5" customHeight="1" thickBot="1" x14ac:dyDescent="0.3">
      <c r="A6" s="222"/>
      <c r="B6" s="219"/>
      <c r="C6" s="228"/>
      <c r="D6" s="201" t="s">
        <v>454</v>
      </c>
      <c r="E6" s="202" t="s">
        <v>455</v>
      </c>
    </row>
    <row r="7" spans="1:8" ht="45.75" thickBot="1" x14ac:dyDescent="0.3">
      <c r="A7" s="222"/>
      <c r="B7" s="219"/>
      <c r="C7" s="228"/>
      <c r="D7" s="224" t="s">
        <v>456</v>
      </c>
      <c r="E7" s="203" t="s">
        <v>457</v>
      </c>
    </row>
    <row r="8" spans="1:8" ht="30.75" thickBot="1" x14ac:dyDescent="0.3">
      <c r="A8" s="222"/>
      <c r="B8" s="219"/>
      <c r="C8" s="225"/>
      <c r="D8" s="225"/>
      <c r="E8" s="201" t="s">
        <v>458</v>
      </c>
    </row>
    <row r="9" spans="1:8" ht="45.75" thickBot="1" x14ac:dyDescent="0.3">
      <c r="A9" s="222"/>
      <c r="B9" s="219"/>
      <c r="C9" s="229" t="s">
        <v>459</v>
      </c>
      <c r="D9" s="204" t="s">
        <v>460</v>
      </c>
      <c r="E9" s="205" t="s">
        <v>455</v>
      </c>
      <c r="H9" s="65"/>
    </row>
    <row r="10" spans="1:8" ht="45.75" thickBot="1" x14ac:dyDescent="0.3">
      <c r="A10" s="222"/>
      <c r="B10" s="219"/>
      <c r="C10" s="230"/>
      <c r="D10" s="206" t="s">
        <v>461</v>
      </c>
      <c r="E10" s="204" t="s">
        <v>462</v>
      </c>
    </row>
    <row r="11" spans="1:8" ht="37.5" customHeight="1" thickBot="1" x14ac:dyDescent="0.3">
      <c r="A11" s="222"/>
      <c r="B11" s="219"/>
      <c r="C11" s="230"/>
      <c r="D11" s="204" t="s">
        <v>463</v>
      </c>
      <c r="E11" s="207" t="s">
        <v>458</v>
      </c>
    </row>
    <row r="12" spans="1:8" ht="43.5" customHeight="1" thickBot="1" x14ac:dyDescent="0.3">
      <c r="A12" s="222"/>
      <c r="B12" s="219"/>
      <c r="C12" s="230"/>
      <c r="D12" s="226" t="s">
        <v>464</v>
      </c>
      <c r="E12" s="206" t="s">
        <v>465</v>
      </c>
    </row>
    <row r="13" spans="1:8" ht="60" customHeight="1" thickBot="1" x14ac:dyDescent="0.3">
      <c r="A13" s="222"/>
      <c r="B13" s="219"/>
      <c r="C13" s="231"/>
      <c r="D13" s="227"/>
      <c r="E13" s="205" t="s">
        <v>466</v>
      </c>
    </row>
    <row r="14" spans="1:8" ht="62.25" customHeight="1" thickBot="1" x14ac:dyDescent="0.3">
      <c r="A14" s="222"/>
      <c r="B14" s="219"/>
      <c r="C14" s="232" t="s">
        <v>467</v>
      </c>
      <c r="D14" s="208" t="s">
        <v>468</v>
      </c>
      <c r="E14" s="209" t="s">
        <v>469</v>
      </c>
    </row>
    <row r="15" spans="1:8" ht="54" customHeight="1" thickBot="1" x14ac:dyDescent="0.3">
      <c r="A15" s="222"/>
      <c r="B15" s="219"/>
      <c r="C15" s="233"/>
      <c r="D15" s="210" t="s">
        <v>470</v>
      </c>
      <c r="E15" s="210" t="s">
        <v>471</v>
      </c>
    </row>
    <row r="16" spans="1:8" ht="48.75" customHeight="1" thickBot="1" x14ac:dyDescent="0.3">
      <c r="A16" s="223"/>
      <c r="B16" s="220"/>
      <c r="C16" s="234"/>
      <c r="D16" s="208" t="s">
        <v>472</v>
      </c>
      <c r="E16" s="209" t="s">
        <v>473</v>
      </c>
    </row>
    <row r="17" spans="1:5" x14ac:dyDescent="0.25">
      <c r="A17" s="59"/>
      <c r="B17" s="60"/>
      <c r="C17" s="59"/>
      <c r="D17" s="59"/>
      <c r="E17" s="60"/>
    </row>
    <row r="18" spans="1:5" x14ac:dyDescent="0.25">
      <c r="A18" s="59"/>
      <c r="B18" s="60"/>
      <c r="C18" s="59"/>
      <c r="D18" s="59"/>
      <c r="E18" s="60"/>
    </row>
    <row r="19" spans="1:5" x14ac:dyDescent="0.25">
      <c r="A19" s="59"/>
      <c r="B19" s="60"/>
      <c r="C19" s="60"/>
      <c r="D19" s="60"/>
      <c r="E19" s="60"/>
    </row>
    <row r="20" spans="1:5" x14ac:dyDescent="0.25">
      <c r="A20" s="59"/>
      <c r="B20" s="60"/>
      <c r="C20" s="60"/>
      <c r="D20" s="60"/>
      <c r="E20" s="60"/>
    </row>
    <row r="21" spans="1:5" x14ac:dyDescent="0.25">
      <c r="A21" s="59"/>
      <c r="B21" s="60"/>
      <c r="C21" s="60"/>
      <c r="D21" s="60"/>
      <c r="E21" s="60"/>
    </row>
    <row r="22" spans="1:5" x14ac:dyDescent="0.25">
      <c r="A22" s="59"/>
      <c r="B22" s="60"/>
      <c r="C22" s="60"/>
      <c r="D22" s="60"/>
      <c r="E22" s="60"/>
    </row>
    <row r="23" spans="1:5" x14ac:dyDescent="0.25">
      <c r="A23" s="59"/>
      <c r="B23" s="60"/>
      <c r="C23" s="60"/>
      <c r="D23" s="60"/>
      <c r="E23" s="60"/>
    </row>
    <row r="24" spans="1:5" x14ac:dyDescent="0.25">
      <c r="A24" s="59"/>
      <c r="B24" s="60"/>
      <c r="C24" s="60"/>
      <c r="D24" s="60"/>
      <c r="E24" s="60"/>
    </row>
    <row r="25" spans="1:5" x14ac:dyDescent="0.25">
      <c r="A25" s="59"/>
      <c r="B25" s="60"/>
      <c r="C25" s="60"/>
      <c r="D25" s="60"/>
      <c r="E25" s="60"/>
    </row>
    <row r="26" spans="1:5" x14ac:dyDescent="0.25">
      <c r="A26" s="59"/>
      <c r="B26" s="59"/>
      <c r="C26" s="59"/>
      <c r="D26" s="59"/>
      <c r="E26" s="59"/>
    </row>
  </sheetData>
  <mergeCells count="8">
    <mergeCell ref="A2:E2"/>
    <mergeCell ref="B5:B16"/>
    <mergeCell ref="A5:A16"/>
    <mergeCell ref="D7:D8"/>
    <mergeCell ref="D12:D13"/>
    <mergeCell ref="C5:C8"/>
    <mergeCell ref="C9:C13"/>
    <mergeCell ref="C14:C16"/>
  </mergeCells>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activeCell="E11" sqref="E11"/>
    </sheetView>
  </sheetViews>
  <sheetFormatPr defaultColWidth="9.140625" defaultRowHeight="15" x14ac:dyDescent="0.25"/>
  <cols>
    <col min="1" max="1" width="7" customWidth="1"/>
    <col min="2" max="2" width="18" customWidth="1"/>
    <col min="3" max="3" width="22.7109375" customWidth="1"/>
    <col min="4" max="4" width="28.5703125" customWidth="1"/>
    <col min="5" max="5" width="38.28515625" customWidth="1"/>
  </cols>
  <sheetData>
    <row r="1" spans="1:5" ht="144.75" customHeight="1" x14ac:dyDescent="0.25"/>
    <row r="2" spans="1:5" x14ac:dyDescent="0.25">
      <c r="A2" s="211" t="s">
        <v>475</v>
      </c>
      <c r="B2" s="3"/>
    </row>
    <row r="3" spans="1:5" ht="15.75" thickBot="1" x14ac:dyDescent="0.3"/>
    <row r="4" spans="1:5" ht="15.75" thickBot="1" x14ac:dyDescent="0.3">
      <c r="A4" s="212" t="s">
        <v>444</v>
      </c>
      <c r="B4" s="213" t="s">
        <v>476</v>
      </c>
      <c r="C4" s="214" t="s">
        <v>446</v>
      </c>
      <c r="D4" s="213" t="s">
        <v>477</v>
      </c>
      <c r="E4" s="215" t="s">
        <v>478</v>
      </c>
    </row>
    <row r="5" spans="1:5" ht="82.5" customHeight="1" thickBot="1" x14ac:dyDescent="0.3">
      <c r="A5" s="241" t="s">
        <v>227</v>
      </c>
      <c r="B5" s="238" t="s">
        <v>479</v>
      </c>
      <c r="C5" s="235" t="s">
        <v>480</v>
      </c>
      <c r="D5" s="154" t="s">
        <v>481</v>
      </c>
      <c r="E5" s="162" t="s">
        <v>482</v>
      </c>
    </row>
    <row r="6" spans="1:5" ht="77.25" customHeight="1" thickBot="1" x14ac:dyDescent="0.3">
      <c r="A6" s="242"/>
      <c r="B6" s="239"/>
      <c r="C6" s="237"/>
      <c r="D6" s="154" t="s">
        <v>483</v>
      </c>
      <c r="E6" s="163" t="s">
        <v>484</v>
      </c>
    </row>
    <row r="7" spans="1:5" ht="97.5" customHeight="1" x14ac:dyDescent="0.25">
      <c r="A7" s="242"/>
      <c r="B7" s="239"/>
      <c r="C7" s="237"/>
      <c r="D7" s="235" t="s">
        <v>485</v>
      </c>
      <c r="E7" s="163" t="s">
        <v>486</v>
      </c>
    </row>
    <row r="8" spans="1:5" ht="1.5" customHeight="1" thickBot="1" x14ac:dyDescent="0.3">
      <c r="A8" s="243"/>
      <c r="B8" s="240"/>
      <c r="C8" s="236"/>
      <c r="D8" s="236"/>
      <c r="E8" s="164"/>
    </row>
    <row r="9" spans="1:5" x14ac:dyDescent="0.25">
      <c r="A9" s="59"/>
      <c r="B9" s="62"/>
      <c r="C9" s="62"/>
      <c r="D9" s="62"/>
      <c r="E9" s="62"/>
    </row>
    <row r="10" spans="1:5" x14ac:dyDescent="0.25">
      <c r="A10" s="59"/>
      <c r="B10" s="62"/>
      <c r="C10" s="61"/>
      <c r="D10" s="62"/>
      <c r="E10" s="62"/>
    </row>
    <row r="11" spans="1:5" x14ac:dyDescent="0.25">
      <c r="A11" s="59"/>
      <c r="B11" s="62"/>
      <c r="C11" s="62"/>
      <c r="D11" s="62"/>
      <c r="E11" s="62"/>
    </row>
    <row r="12" spans="1:5" x14ac:dyDescent="0.25">
      <c r="A12" s="59"/>
      <c r="B12" s="62"/>
      <c r="C12" s="62"/>
      <c r="D12" s="62"/>
      <c r="E12" s="62"/>
    </row>
    <row r="13" spans="1:5" x14ac:dyDescent="0.25">
      <c r="A13" s="59"/>
      <c r="B13" s="62"/>
      <c r="C13" s="61"/>
      <c r="D13" s="61"/>
      <c r="E13" s="62"/>
    </row>
    <row r="14" spans="1:5" x14ac:dyDescent="0.25">
      <c r="A14" s="59"/>
      <c r="B14" s="62"/>
      <c r="C14" s="62"/>
      <c r="D14" s="62"/>
      <c r="E14" s="62"/>
    </row>
    <row r="15" spans="1:5" x14ac:dyDescent="0.25">
      <c r="A15" s="59"/>
      <c r="B15" s="62"/>
      <c r="C15" s="62"/>
      <c r="D15" s="62"/>
      <c r="E15" s="62"/>
    </row>
    <row r="16" spans="1:5" x14ac:dyDescent="0.25">
      <c r="A16" s="59"/>
      <c r="B16" s="62"/>
      <c r="C16" s="62"/>
      <c r="D16" s="62"/>
      <c r="E16" s="62"/>
    </row>
    <row r="17" spans="1:5" x14ac:dyDescent="0.25">
      <c r="A17" s="59"/>
      <c r="B17" s="59"/>
      <c r="C17" s="59"/>
      <c r="D17" s="59"/>
      <c r="E17" s="59"/>
    </row>
  </sheetData>
  <mergeCells count="4">
    <mergeCell ref="D7:D8"/>
    <mergeCell ref="C5:C8"/>
    <mergeCell ref="B5:B8"/>
    <mergeCell ref="A5:A8"/>
  </mergeCells>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7"/>
  <sheetViews>
    <sheetView view="pageBreakPreview" zoomScaleNormal="100" zoomScaleSheetLayoutView="100" workbookViewId="0">
      <selection activeCell="K6" sqref="K6"/>
    </sheetView>
  </sheetViews>
  <sheetFormatPr defaultColWidth="9.140625" defaultRowHeight="15" x14ac:dyDescent="0.25"/>
  <cols>
    <col min="2" max="2" width="82.140625" customWidth="1"/>
    <col min="3" max="3" width="12.5703125" customWidth="1"/>
    <col min="4" max="4" width="12.85546875" customWidth="1"/>
  </cols>
  <sheetData>
    <row r="1" spans="1:4" ht="138" customHeight="1" x14ac:dyDescent="0.25"/>
    <row r="2" spans="1:4" ht="18.75" x14ac:dyDescent="0.3">
      <c r="A2" s="42" t="s">
        <v>487</v>
      </c>
    </row>
    <row r="4" spans="1:4" ht="16.5" thickBot="1" x14ac:dyDescent="0.3">
      <c r="A4" s="161" t="s">
        <v>429</v>
      </c>
      <c r="B4" s="159"/>
      <c r="C4" s="158" t="s">
        <v>488</v>
      </c>
      <c r="D4" s="160"/>
    </row>
    <row r="5" spans="1:4" ht="30" customHeight="1" thickBot="1" x14ac:dyDescent="0.3">
      <c r="A5" s="108" t="s">
        <v>1</v>
      </c>
      <c r="B5" s="155" t="s">
        <v>254</v>
      </c>
      <c r="C5" s="142" t="s">
        <v>489</v>
      </c>
      <c r="D5" s="143" t="s">
        <v>490</v>
      </c>
    </row>
    <row r="6" spans="1:4" ht="30" customHeight="1" thickBot="1" x14ac:dyDescent="0.3">
      <c r="A6" s="7" t="s">
        <v>3</v>
      </c>
      <c r="B6" s="190" t="s">
        <v>255</v>
      </c>
      <c r="C6" s="38"/>
      <c r="D6" s="43"/>
    </row>
    <row r="7" spans="1:4" ht="30" customHeight="1" thickBot="1" x14ac:dyDescent="0.3">
      <c r="A7" s="1" t="s">
        <v>4</v>
      </c>
      <c r="B7" s="191" t="s">
        <v>256</v>
      </c>
      <c r="C7" s="44">
        <v>1</v>
      </c>
      <c r="D7" s="45"/>
    </row>
    <row r="8" spans="1:4" ht="30" customHeight="1" thickBot="1" x14ac:dyDescent="0.3">
      <c r="A8" s="1" t="s">
        <v>6</v>
      </c>
      <c r="B8" s="191" t="s">
        <v>257</v>
      </c>
      <c r="C8" s="44">
        <v>1</v>
      </c>
      <c r="D8" s="45"/>
    </row>
    <row r="9" spans="1:4" ht="30" customHeight="1" thickBot="1" x14ac:dyDescent="0.3">
      <c r="A9" s="66" t="s">
        <v>8</v>
      </c>
      <c r="B9" s="191" t="s">
        <v>258</v>
      </c>
      <c r="C9" s="44">
        <v>1</v>
      </c>
      <c r="D9" s="45"/>
    </row>
    <row r="10" spans="1:4" ht="30" customHeight="1" thickBot="1" x14ac:dyDescent="0.3">
      <c r="A10" s="70" t="s">
        <v>9</v>
      </c>
      <c r="B10" s="69" t="s">
        <v>259</v>
      </c>
      <c r="C10" s="36"/>
      <c r="D10" s="46"/>
    </row>
    <row r="11" spans="1:4" ht="30" customHeight="1" thickBot="1" x14ac:dyDescent="0.3">
      <c r="A11" s="66" t="s">
        <v>4</v>
      </c>
      <c r="B11" s="68" t="s">
        <v>260</v>
      </c>
      <c r="C11" s="44">
        <v>1</v>
      </c>
      <c r="D11" s="45"/>
    </row>
    <row r="12" spans="1:4" ht="30" customHeight="1" thickBot="1" x14ac:dyDescent="0.3">
      <c r="A12" s="122" t="s">
        <v>10</v>
      </c>
      <c r="B12" s="112" t="s">
        <v>261</v>
      </c>
      <c r="C12" s="89"/>
      <c r="D12" s="90"/>
    </row>
    <row r="13" spans="1:4" ht="30" customHeight="1" thickBot="1" x14ac:dyDescent="0.3">
      <c r="A13" s="70" t="s">
        <v>12</v>
      </c>
      <c r="B13" s="69" t="s">
        <v>262</v>
      </c>
      <c r="C13" s="36"/>
      <c r="D13" s="46"/>
    </row>
    <row r="14" spans="1:4" ht="30" customHeight="1" thickBot="1" x14ac:dyDescent="0.3">
      <c r="A14" s="66" t="s">
        <v>4</v>
      </c>
      <c r="B14" s="68" t="s">
        <v>263</v>
      </c>
      <c r="C14" s="44">
        <v>1</v>
      </c>
      <c r="D14" s="45"/>
    </row>
    <row r="15" spans="1:4" ht="30" customHeight="1" thickBot="1" x14ac:dyDescent="0.3">
      <c r="A15" s="87" t="s">
        <v>13</v>
      </c>
      <c r="B15" s="88" t="s">
        <v>264</v>
      </c>
      <c r="C15" s="89"/>
      <c r="D15" s="90"/>
    </row>
    <row r="16" spans="1:4" ht="30" customHeight="1" thickBot="1" x14ac:dyDescent="0.3">
      <c r="A16" s="70" t="s">
        <v>15</v>
      </c>
      <c r="B16" s="69" t="s">
        <v>265</v>
      </c>
      <c r="C16" s="36"/>
      <c r="D16" s="46"/>
    </row>
    <row r="17" spans="1:4" ht="30" customHeight="1" thickBot="1" x14ac:dyDescent="0.3">
      <c r="A17" s="66" t="s">
        <v>4</v>
      </c>
      <c r="B17" s="68" t="s">
        <v>266</v>
      </c>
      <c r="C17" s="44">
        <v>1</v>
      </c>
      <c r="D17" s="45"/>
    </row>
    <row r="18" spans="1:4" ht="30" customHeight="1" thickBot="1" x14ac:dyDescent="0.3">
      <c r="A18" s="7" t="s">
        <v>16</v>
      </c>
      <c r="B18" s="8" t="s">
        <v>267</v>
      </c>
      <c r="C18" s="36"/>
      <c r="D18" s="46"/>
    </row>
    <row r="19" spans="1:4" ht="30" customHeight="1" thickBot="1" x14ac:dyDescent="0.3">
      <c r="A19" s="1" t="s">
        <v>4</v>
      </c>
      <c r="B19" s="4" t="s">
        <v>268</v>
      </c>
      <c r="C19" s="44">
        <v>1</v>
      </c>
      <c r="D19" s="45"/>
    </row>
    <row r="20" spans="1:4" ht="30" customHeight="1" thickBot="1" x14ac:dyDescent="0.3">
      <c r="A20" s="1" t="s">
        <v>6</v>
      </c>
      <c r="B20" s="4" t="s">
        <v>269</v>
      </c>
      <c r="C20" s="44">
        <v>1</v>
      </c>
      <c r="D20" s="45"/>
    </row>
    <row r="21" spans="1:4" ht="30" customHeight="1" thickBot="1" x14ac:dyDescent="0.3">
      <c r="A21" s="1" t="s">
        <v>8</v>
      </c>
      <c r="B21" s="4" t="s">
        <v>270</v>
      </c>
      <c r="C21" s="44">
        <v>1</v>
      </c>
      <c r="D21" s="45"/>
    </row>
    <row r="22" spans="1:4" ht="30" customHeight="1" thickBot="1" x14ac:dyDescent="0.3">
      <c r="A22" s="1" t="s">
        <v>20</v>
      </c>
      <c r="B22" s="4" t="s">
        <v>271</v>
      </c>
      <c r="C22" s="44">
        <v>1</v>
      </c>
      <c r="D22" s="45"/>
    </row>
    <row r="23" spans="1:4" ht="30" customHeight="1" thickBot="1" x14ac:dyDescent="0.3">
      <c r="A23" s="1" t="s">
        <v>22</v>
      </c>
      <c r="B23" s="4" t="s">
        <v>272</v>
      </c>
      <c r="C23" s="44">
        <v>1</v>
      </c>
      <c r="D23" s="45"/>
    </row>
    <row r="24" spans="1:4" ht="30" customHeight="1" thickBot="1" x14ac:dyDescent="0.3">
      <c r="A24" s="1" t="s">
        <v>24</v>
      </c>
      <c r="B24" s="4" t="s">
        <v>273</v>
      </c>
      <c r="C24" s="44">
        <v>1</v>
      </c>
      <c r="D24" s="45"/>
    </row>
    <row r="25" spans="1:4" ht="30" customHeight="1" thickBot="1" x14ac:dyDescent="0.3">
      <c r="A25" s="1" t="s">
        <v>26</v>
      </c>
      <c r="B25" s="4" t="s">
        <v>274</v>
      </c>
      <c r="C25" s="44">
        <v>1</v>
      </c>
      <c r="D25" s="45"/>
    </row>
    <row r="26" spans="1:4" ht="30" customHeight="1" thickBot="1" x14ac:dyDescent="0.3">
      <c r="A26" s="1" t="s">
        <v>28</v>
      </c>
      <c r="B26" s="4" t="s">
        <v>275</v>
      </c>
      <c r="C26" s="44">
        <v>1</v>
      </c>
      <c r="D26" s="45"/>
    </row>
    <row r="27" spans="1:4" ht="30" customHeight="1" thickBot="1" x14ac:dyDescent="0.3">
      <c r="A27" s="1" t="s">
        <v>30</v>
      </c>
      <c r="B27" s="4" t="s">
        <v>276</v>
      </c>
      <c r="C27" s="44"/>
      <c r="D27" s="45">
        <v>1</v>
      </c>
    </row>
    <row r="28" spans="1:4" ht="30" customHeight="1" thickBot="1" x14ac:dyDescent="0.3">
      <c r="A28" s="7" t="s">
        <v>32</v>
      </c>
      <c r="B28" s="8" t="s">
        <v>277</v>
      </c>
      <c r="C28" s="36"/>
      <c r="D28" s="46"/>
    </row>
    <row r="29" spans="1:4" ht="30" customHeight="1" thickBot="1" x14ac:dyDescent="0.3">
      <c r="A29" s="1" t="s">
        <v>4</v>
      </c>
      <c r="B29" s="4" t="s">
        <v>278</v>
      </c>
      <c r="C29" s="44">
        <v>1</v>
      </c>
      <c r="D29" s="45"/>
    </row>
    <row r="30" spans="1:4" ht="30" customHeight="1" thickBot="1" x14ac:dyDescent="0.3">
      <c r="A30" s="1" t="s">
        <v>6</v>
      </c>
      <c r="B30" s="4" t="s">
        <v>279</v>
      </c>
      <c r="C30" s="44">
        <v>1</v>
      </c>
      <c r="D30" s="45"/>
    </row>
    <row r="31" spans="1:4" ht="30" customHeight="1" thickBot="1" x14ac:dyDescent="0.3">
      <c r="A31" s="1" t="s">
        <v>8</v>
      </c>
      <c r="B31" s="4" t="s">
        <v>280</v>
      </c>
      <c r="C31" s="44"/>
      <c r="D31" s="45">
        <v>1</v>
      </c>
    </row>
    <row r="32" spans="1:4" ht="30" customHeight="1" thickBot="1" x14ac:dyDescent="0.3">
      <c r="A32" s="1" t="s">
        <v>20</v>
      </c>
      <c r="B32" s="4" t="s">
        <v>281</v>
      </c>
      <c r="C32" s="44"/>
      <c r="D32" s="45">
        <v>1</v>
      </c>
    </row>
    <row r="33" spans="1:4" ht="30" customHeight="1" thickBot="1" x14ac:dyDescent="0.3">
      <c r="A33" s="1" t="s">
        <v>22</v>
      </c>
      <c r="B33" s="4" t="s">
        <v>282</v>
      </c>
      <c r="C33" s="44"/>
      <c r="D33" s="45">
        <v>1</v>
      </c>
    </row>
    <row r="34" spans="1:4" ht="30" customHeight="1" thickBot="1" x14ac:dyDescent="0.3">
      <c r="A34" s="1" t="s">
        <v>24</v>
      </c>
      <c r="B34" s="4" t="s">
        <v>283</v>
      </c>
      <c r="C34" s="44">
        <v>1</v>
      </c>
      <c r="D34" s="45"/>
    </row>
    <row r="35" spans="1:4" ht="30" customHeight="1" thickBot="1" x14ac:dyDescent="0.3">
      <c r="A35" s="1" t="s">
        <v>26</v>
      </c>
      <c r="B35" s="4" t="s">
        <v>284</v>
      </c>
      <c r="C35" s="44">
        <v>1</v>
      </c>
      <c r="D35" s="45"/>
    </row>
    <row r="36" spans="1:4" ht="30" customHeight="1" thickBot="1" x14ac:dyDescent="0.3">
      <c r="A36" s="1" t="s">
        <v>28</v>
      </c>
      <c r="B36" s="4" t="s">
        <v>285</v>
      </c>
      <c r="C36" s="44">
        <v>1</v>
      </c>
      <c r="D36" s="45"/>
    </row>
    <row r="37" spans="1:4" ht="30" customHeight="1" thickBot="1" x14ac:dyDescent="0.3">
      <c r="A37" s="7" t="s">
        <v>41</v>
      </c>
      <c r="B37" s="8" t="s">
        <v>286</v>
      </c>
      <c r="C37" s="36"/>
      <c r="D37" s="46"/>
    </row>
    <row r="38" spans="1:4" ht="30" customHeight="1" thickBot="1" x14ac:dyDescent="0.3">
      <c r="A38" s="1" t="s">
        <v>4</v>
      </c>
      <c r="B38" s="4" t="s">
        <v>287</v>
      </c>
      <c r="C38" s="44">
        <v>1</v>
      </c>
      <c r="D38" s="45"/>
    </row>
    <row r="39" spans="1:4" ht="30" customHeight="1" thickBot="1" x14ac:dyDescent="0.3">
      <c r="A39" s="1" t="s">
        <v>6</v>
      </c>
      <c r="B39" s="4" t="s">
        <v>288</v>
      </c>
      <c r="C39" s="44">
        <v>1</v>
      </c>
      <c r="D39" s="45"/>
    </row>
    <row r="40" spans="1:4" ht="30" customHeight="1" thickBot="1" x14ac:dyDescent="0.3">
      <c r="A40" s="122" t="s">
        <v>45</v>
      </c>
      <c r="B40" s="112" t="s">
        <v>289</v>
      </c>
      <c r="C40" s="89"/>
      <c r="D40" s="90"/>
    </row>
    <row r="41" spans="1:4" ht="30" customHeight="1" thickBot="1" x14ac:dyDescent="0.3">
      <c r="A41" s="70" t="s">
        <v>47</v>
      </c>
      <c r="B41" s="69" t="s">
        <v>290</v>
      </c>
      <c r="C41" s="36"/>
      <c r="D41" s="46"/>
    </row>
    <row r="42" spans="1:4" ht="30" customHeight="1" thickBot="1" x14ac:dyDescent="0.3">
      <c r="A42" s="66" t="s">
        <v>4</v>
      </c>
      <c r="B42" s="68" t="s">
        <v>291</v>
      </c>
      <c r="C42" s="44">
        <v>1</v>
      </c>
      <c r="D42" s="45"/>
    </row>
    <row r="43" spans="1:4" ht="30" customHeight="1" thickBot="1" x14ac:dyDescent="0.3">
      <c r="A43" s="70" t="s">
        <v>48</v>
      </c>
      <c r="B43" s="69" t="s">
        <v>292</v>
      </c>
      <c r="C43" s="36"/>
      <c r="D43" s="46"/>
    </row>
    <row r="44" spans="1:4" ht="30" customHeight="1" thickBot="1" x14ac:dyDescent="0.3">
      <c r="A44" s="73" t="s">
        <v>4</v>
      </c>
      <c r="B44" s="74" t="s">
        <v>293</v>
      </c>
      <c r="C44" s="71">
        <v>1</v>
      </c>
      <c r="D44" s="72"/>
    </row>
    <row r="45" spans="1:4" ht="30" customHeight="1" thickBot="1" x14ac:dyDescent="0.3">
      <c r="A45" s="66" t="s">
        <v>6</v>
      </c>
      <c r="B45" s="68" t="s">
        <v>294</v>
      </c>
      <c r="C45" s="44">
        <v>1</v>
      </c>
      <c r="D45" s="45"/>
    </row>
    <row r="46" spans="1:4" ht="30" customHeight="1" thickBot="1" x14ac:dyDescent="0.3">
      <c r="A46" s="70" t="s">
        <v>49</v>
      </c>
      <c r="B46" s="69" t="s">
        <v>295</v>
      </c>
      <c r="C46" s="36"/>
      <c r="D46" s="46"/>
    </row>
    <row r="47" spans="1:4" ht="30" customHeight="1" thickBot="1" x14ac:dyDescent="0.3">
      <c r="A47" s="66" t="s">
        <v>4</v>
      </c>
      <c r="B47" s="68" t="s">
        <v>296</v>
      </c>
      <c r="C47" s="44">
        <v>1</v>
      </c>
      <c r="D47" s="45"/>
    </row>
    <row r="48" spans="1:4" ht="30" customHeight="1" thickBot="1" x14ac:dyDescent="0.3">
      <c r="A48" s="70" t="s">
        <v>50</v>
      </c>
      <c r="B48" s="69" t="s">
        <v>297</v>
      </c>
      <c r="C48" s="36"/>
      <c r="D48" s="46"/>
    </row>
    <row r="49" spans="1:4" ht="30" customHeight="1" thickBot="1" x14ac:dyDescent="0.3">
      <c r="A49" s="1" t="s">
        <v>4</v>
      </c>
      <c r="B49" s="4" t="s">
        <v>298</v>
      </c>
      <c r="C49" s="44">
        <v>1</v>
      </c>
      <c r="D49" s="45"/>
    </row>
    <row r="50" spans="1:4" ht="30" customHeight="1" thickBot="1" x14ac:dyDescent="0.3">
      <c r="A50" s="1" t="s">
        <v>6</v>
      </c>
      <c r="B50" s="4" t="s">
        <v>299</v>
      </c>
      <c r="C50" s="44">
        <v>1</v>
      </c>
      <c r="D50" s="45"/>
    </row>
    <row r="51" spans="1:4" ht="30" customHeight="1" thickBot="1" x14ac:dyDescent="0.3">
      <c r="A51" s="1" t="s">
        <v>8</v>
      </c>
      <c r="B51" s="4" t="s">
        <v>300</v>
      </c>
      <c r="C51" s="44">
        <v>1</v>
      </c>
      <c r="D51" s="45"/>
    </row>
    <row r="52" spans="1:4" ht="30" customHeight="1" thickBot="1" x14ac:dyDescent="0.3">
      <c r="A52" s="1" t="s">
        <v>20</v>
      </c>
      <c r="B52" s="4" t="s">
        <v>301</v>
      </c>
      <c r="C52" s="44">
        <v>1</v>
      </c>
      <c r="D52" s="45"/>
    </row>
    <row r="53" spans="1:4" ht="30" customHeight="1" thickBot="1" x14ac:dyDescent="0.3">
      <c r="A53" s="70" t="s">
        <v>55</v>
      </c>
      <c r="B53" s="69" t="s">
        <v>302</v>
      </c>
      <c r="C53" s="36"/>
      <c r="D53" s="46"/>
    </row>
    <row r="54" spans="1:4" ht="30" customHeight="1" thickBot="1" x14ac:dyDescent="0.3">
      <c r="A54" s="66" t="s">
        <v>4</v>
      </c>
      <c r="B54" s="68" t="s">
        <v>303</v>
      </c>
      <c r="C54" s="44">
        <v>1</v>
      </c>
      <c r="D54" s="45"/>
    </row>
    <row r="55" spans="1:4" ht="30" customHeight="1" thickBot="1" x14ac:dyDescent="0.3">
      <c r="A55" s="87" t="s">
        <v>57</v>
      </c>
      <c r="B55" s="88" t="s">
        <v>304</v>
      </c>
      <c r="C55" s="89"/>
      <c r="D55" s="90"/>
    </row>
    <row r="56" spans="1:4" ht="30" customHeight="1" thickBot="1" x14ac:dyDescent="0.3">
      <c r="A56" s="70" t="s">
        <v>59</v>
      </c>
      <c r="B56" s="69" t="s">
        <v>305</v>
      </c>
      <c r="C56" s="36"/>
      <c r="D56" s="46"/>
    </row>
    <row r="57" spans="1:4" ht="30" customHeight="1" thickBot="1" x14ac:dyDescent="0.3">
      <c r="A57" s="79" t="s">
        <v>192</v>
      </c>
      <c r="B57" s="75" t="s">
        <v>306</v>
      </c>
      <c r="C57" s="47">
        <v>1</v>
      </c>
      <c r="D57" s="48"/>
    </row>
    <row r="58" spans="1:4" ht="30" customHeight="1" thickBot="1" x14ac:dyDescent="0.3">
      <c r="A58" s="79" t="s">
        <v>6</v>
      </c>
      <c r="B58" s="75" t="s">
        <v>307</v>
      </c>
      <c r="C58" s="47">
        <v>1</v>
      </c>
      <c r="D58" s="48"/>
    </row>
    <row r="59" spans="1:4" ht="30" customHeight="1" thickBot="1" x14ac:dyDescent="0.3">
      <c r="A59" s="66" t="s">
        <v>8</v>
      </c>
      <c r="B59" s="68" t="s">
        <v>308</v>
      </c>
      <c r="C59" s="44">
        <v>1</v>
      </c>
      <c r="D59" s="45"/>
    </row>
    <row r="60" spans="1:4" ht="30" customHeight="1" thickBot="1" x14ac:dyDescent="0.3">
      <c r="A60" s="70" t="s">
        <v>244</v>
      </c>
      <c r="B60" s="69" t="s">
        <v>309</v>
      </c>
      <c r="C60" s="36"/>
      <c r="D60" s="46"/>
    </row>
    <row r="61" spans="1:4" ht="30" customHeight="1" thickBot="1" x14ac:dyDescent="0.3">
      <c r="A61" s="66" t="s">
        <v>4</v>
      </c>
      <c r="B61" s="77" t="s">
        <v>310</v>
      </c>
      <c r="C61" s="44">
        <v>1</v>
      </c>
      <c r="D61" s="45"/>
    </row>
    <row r="62" spans="1:4" ht="30" customHeight="1" thickBot="1" x14ac:dyDescent="0.3">
      <c r="A62" s="66" t="s">
        <v>6</v>
      </c>
      <c r="B62" s="77" t="s">
        <v>311</v>
      </c>
      <c r="C62" s="44">
        <v>1</v>
      </c>
      <c r="D62" s="45"/>
    </row>
    <row r="63" spans="1:4" ht="30" customHeight="1" thickBot="1" x14ac:dyDescent="0.3">
      <c r="A63" s="66" t="s">
        <v>8</v>
      </c>
      <c r="B63" s="77" t="s">
        <v>312</v>
      </c>
      <c r="C63" s="44">
        <v>1</v>
      </c>
      <c r="D63" s="45"/>
    </row>
    <row r="64" spans="1:4" ht="30" customHeight="1" thickBot="1" x14ac:dyDescent="0.3">
      <c r="A64" s="66" t="s">
        <v>20</v>
      </c>
      <c r="B64" s="77" t="s">
        <v>313</v>
      </c>
      <c r="C64" s="44">
        <v>1</v>
      </c>
      <c r="D64" s="45"/>
    </row>
    <row r="65" spans="1:4" ht="30" customHeight="1" thickBot="1" x14ac:dyDescent="0.3">
      <c r="A65" s="70" t="s">
        <v>245</v>
      </c>
      <c r="B65" s="78" t="s">
        <v>314</v>
      </c>
      <c r="C65" s="36"/>
      <c r="D65" s="46"/>
    </row>
    <row r="66" spans="1:4" ht="30" customHeight="1" thickBot="1" x14ac:dyDescent="0.3">
      <c r="A66" s="66" t="s">
        <v>4</v>
      </c>
      <c r="B66" s="4" t="s">
        <v>315</v>
      </c>
      <c r="C66" s="44">
        <v>1</v>
      </c>
      <c r="D66" s="45"/>
    </row>
    <row r="67" spans="1:4" ht="30" customHeight="1" thickBot="1" x14ac:dyDescent="0.3">
      <c r="A67" s="66" t="s">
        <v>6</v>
      </c>
      <c r="B67" s="4" t="s">
        <v>316</v>
      </c>
      <c r="C67" s="44">
        <v>1</v>
      </c>
      <c r="D67" s="45"/>
    </row>
    <row r="68" spans="1:4" ht="30" customHeight="1" thickBot="1" x14ac:dyDescent="0.3">
      <c r="A68" s="66" t="s">
        <v>8</v>
      </c>
      <c r="B68" s="4" t="s">
        <v>317</v>
      </c>
      <c r="C68" s="44">
        <v>1</v>
      </c>
      <c r="D68" s="45"/>
    </row>
    <row r="69" spans="1:4" ht="30" customHeight="1" thickBot="1" x14ac:dyDescent="0.3">
      <c r="A69" s="66" t="s">
        <v>20</v>
      </c>
      <c r="B69" s="4" t="s">
        <v>318</v>
      </c>
      <c r="C69" s="44">
        <v>1</v>
      </c>
      <c r="D69" s="45"/>
    </row>
    <row r="70" spans="1:4" ht="30" customHeight="1" thickBot="1" x14ac:dyDescent="0.3">
      <c r="A70" s="70" t="s">
        <v>232</v>
      </c>
      <c r="B70" s="78" t="s">
        <v>319</v>
      </c>
      <c r="C70" s="36"/>
      <c r="D70" s="46"/>
    </row>
    <row r="71" spans="1:4" ht="30" customHeight="1" thickBot="1" x14ac:dyDescent="0.3">
      <c r="A71" s="1" t="s">
        <v>4</v>
      </c>
      <c r="B71" s="4" t="s">
        <v>320</v>
      </c>
      <c r="C71" s="44">
        <v>1</v>
      </c>
      <c r="D71" s="45"/>
    </row>
    <row r="72" spans="1:4" ht="30" customHeight="1" thickBot="1" x14ac:dyDescent="0.3">
      <c r="A72" s="1" t="s">
        <v>6</v>
      </c>
      <c r="B72" s="4" t="s">
        <v>321</v>
      </c>
      <c r="C72" s="44">
        <v>1</v>
      </c>
      <c r="D72" s="45"/>
    </row>
    <row r="73" spans="1:4" ht="30" customHeight="1" thickBot="1" x14ac:dyDescent="0.3">
      <c r="A73" s="82" t="s">
        <v>218</v>
      </c>
      <c r="B73" s="83" t="s">
        <v>322</v>
      </c>
      <c r="C73" s="44">
        <v>1</v>
      </c>
      <c r="D73" s="45"/>
    </row>
    <row r="74" spans="1:4" ht="30" customHeight="1" thickBot="1" x14ac:dyDescent="0.3">
      <c r="A74" s="82" t="s">
        <v>219</v>
      </c>
      <c r="B74" s="83" t="s">
        <v>323</v>
      </c>
      <c r="C74" s="44"/>
      <c r="D74" s="45"/>
    </row>
    <row r="75" spans="1:4" ht="30" customHeight="1" thickBot="1" x14ac:dyDescent="0.3">
      <c r="A75" s="82" t="s">
        <v>220</v>
      </c>
      <c r="B75" s="83" t="s">
        <v>324</v>
      </c>
      <c r="C75" s="44"/>
      <c r="D75" s="45"/>
    </row>
    <row r="76" spans="1:4" ht="30" customHeight="1" thickBot="1" x14ac:dyDescent="0.3">
      <c r="A76" s="7" t="s">
        <v>75</v>
      </c>
      <c r="B76" s="8" t="s">
        <v>325</v>
      </c>
      <c r="C76" s="36"/>
      <c r="D76" s="46"/>
    </row>
    <row r="77" spans="1:4" ht="30" customHeight="1" thickBot="1" x14ac:dyDescent="0.3">
      <c r="A77" s="1" t="s">
        <v>4</v>
      </c>
      <c r="B77" s="4" t="s">
        <v>326</v>
      </c>
      <c r="C77" s="44">
        <v>1</v>
      </c>
      <c r="D77" s="45"/>
    </row>
    <row r="78" spans="1:4" ht="30" customHeight="1" thickBot="1" x14ac:dyDescent="0.3">
      <c r="A78" s="1" t="s">
        <v>6</v>
      </c>
      <c r="B78" s="4" t="s">
        <v>327</v>
      </c>
      <c r="C78" s="44">
        <v>1</v>
      </c>
      <c r="D78" s="45"/>
    </row>
    <row r="79" spans="1:4" ht="30" customHeight="1" thickBot="1" x14ac:dyDescent="0.3">
      <c r="A79" s="1" t="s">
        <v>8</v>
      </c>
      <c r="B79" s="4" t="s">
        <v>328</v>
      </c>
      <c r="C79" s="44">
        <v>1</v>
      </c>
      <c r="D79" s="45"/>
    </row>
    <row r="80" spans="1:4" ht="30" customHeight="1" thickBot="1" x14ac:dyDescent="0.3">
      <c r="A80" s="2" t="s">
        <v>20</v>
      </c>
      <c r="B80" s="5" t="s">
        <v>329</v>
      </c>
      <c r="C80" s="44">
        <v>1</v>
      </c>
      <c r="D80" s="45"/>
    </row>
    <row r="81" spans="1:4" ht="30" customHeight="1" thickBot="1" x14ac:dyDescent="0.3">
      <c r="A81" s="87" t="s">
        <v>80</v>
      </c>
      <c r="B81" s="88" t="s">
        <v>330</v>
      </c>
      <c r="C81" s="89"/>
      <c r="D81" s="90"/>
    </row>
    <row r="82" spans="1:4" ht="30" customHeight="1" thickBot="1" x14ac:dyDescent="0.3">
      <c r="A82" s="7" t="s">
        <v>82</v>
      </c>
      <c r="B82" s="9" t="s">
        <v>331</v>
      </c>
      <c r="C82" s="36"/>
      <c r="D82" s="46"/>
    </row>
    <row r="83" spans="1:4" ht="30" customHeight="1" thickBot="1" x14ac:dyDescent="0.3">
      <c r="A83" s="1" t="s">
        <v>4</v>
      </c>
      <c r="B83" s="4" t="s">
        <v>332</v>
      </c>
      <c r="C83" s="44">
        <v>1</v>
      </c>
      <c r="D83" s="45"/>
    </row>
    <row r="84" spans="1:4" ht="30" customHeight="1" thickBot="1" x14ac:dyDescent="0.3">
      <c r="A84" s="1" t="s">
        <v>6</v>
      </c>
      <c r="B84" s="4" t="s">
        <v>333</v>
      </c>
      <c r="C84" s="44">
        <v>1</v>
      </c>
      <c r="D84" s="45"/>
    </row>
    <row r="85" spans="1:4" ht="30" customHeight="1" thickBot="1" x14ac:dyDescent="0.3">
      <c r="A85" s="1" t="s">
        <v>8</v>
      </c>
      <c r="B85" s="4" t="s">
        <v>334</v>
      </c>
      <c r="C85" s="44">
        <v>1</v>
      </c>
      <c r="D85" s="45"/>
    </row>
    <row r="86" spans="1:4" ht="30" customHeight="1" thickBot="1" x14ac:dyDescent="0.3">
      <c r="A86" s="1" t="s">
        <v>20</v>
      </c>
      <c r="B86" s="4" t="s">
        <v>335</v>
      </c>
      <c r="C86" s="44">
        <v>1</v>
      </c>
      <c r="D86" s="45"/>
    </row>
    <row r="87" spans="1:4" ht="30" customHeight="1" thickBot="1" x14ac:dyDescent="0.3">
      <c r="A87" s="1" t="s">
        <v>22</v>
      </c>
      <c r="B87" s="4" t="s">
        <v>336</v>
      </c>
      <c r="C87" s="44">
        <v>1</v>
      </c>
      <c r="D87" s="45"/>
    </row>
    <row r="88" spans="1:4" ht="30" customHeight="1" thickBot="1" x14ac:dyDescent="0.3">
      <c r="A88" s="1" t="s">
        <v>24</v>
      </c>
      <c r="B88" s="4" t="s">
        <v>337</v>
      </c>
      <c r="C88" s="44">
        <v>1</v>
      </c>
      <c r="D88" s="45"/>
    </row>
    <row r="89" spans="1:4" ht="30" customHeight="1" thickBot="1" x14ac:dyDescent="0.3">
      <c r="A89" s="1" t="s">
        <v>26</v>
      </c>
      <c r="B89" s="4" t="s">
        <v>338</v>
      </c>
      <c r="C89" s="44">
        <v>1</v>
      </c>
      <c r="D89" s="45"/>
    </row>
    <row r="90" spans="1:4" ht="30" customHeight="1" thickBot="1" x14ac:dyDescent="0.3">
      <c r="A90" s="1" t="s">
        <v>28</v>
      </c>
      <c r="B90" s="4" t="s">
        <v>339</v>
      </c>
      <c r="C90" s="44">
        <v>1</v>
      </c>
      <c r="D90" s="45"/>
    </row>
    <row r="91" spans="1:4" ht="30" customHeight="1" thickBot="1" x14ac:dyDescent="0.3">
      <c r="A91" s="70" t="s">
        <v>91</v>
      </c>
      <c r="B91" s="78" t="s">
        <v>340</v>
      </c>
      <c r="C91" s="36"/>
      <c r="D91" s="46"/>
    </row>
    <row r="92" spans="1:4" ht="30" customHeight="1" thickBot="1" x14ac:dyDescent="0.3">
      <c r="A92" s="1" t="s">
        <v>4</v>
      </c>
      <c r="B92" s="4" t="s">
        <v>341</v>
      </c>
      <c r="C92" s="44">
        <v>1</v>
      </c>
      <c r="D92" s="45"/>
    </row>
    <row r="93" spans="1:4" ht="30" customHeight="1" thickBot="1" x14ac:dyDescent="0.3">
      <c r="A93" s="86" t="s">
        <v>6</v>
      </c>
      <c r="B93" s="140" t="s">
        <v>342</v>
      </c>
      <c r="C93" s="71">
        <v>1</v>
      </c>
      <c r="D93" s="72"/>
    </row>
    <row r="94" spans="1:4" ht="30" customHeight="1" thickBot="1" x14ac:dyDescent="0.3">
      <c r="A94" s="7" t="s">
        <v>93</v>
      </c>
      <c r="B94" s="9" t="s">
        <v>343</v>
      </c>
      <c r="C94" s="36"/>
      <c r="D94" s="46"/>
    </row>
    <row r="95" spans="1:4" ht="30" customHeight="1" thickBot="1" x14ac:dyDescent="0.3">
      <c r="A95" s="1" t="s">
        <v>4</v>
      </c>
      <c r="B95" s="4" t="s">
        <v>344</v>
      </c>
      <c r="C95" s="44">
        <v>1</v>
      </c>
      <c r="D95" s="45"/>
    </row>
    <row r="96" spans="1:4" ht="30" customHeight="1" thickBot="1" x14ac:dyDescent="0.3">
      <c r="A96" s="1" t="s">
        <v>6</v>
      </c>
      <c r="B96" s="4" t="s">
        <v>345</v>
      </c>
      <c r="C96" s="44">
        <v>1</v>
      </c>
      <c r="D96" s="45"/>
    </row>
    <row r="97" spans="1:4" ht="30" customHeight="1" thickBot="1" x14ac:dyDescent="0.3">
      <c r="A97" s="1" t="s">
        <v>8</v>
      </c>
      <c r="B97" s="4" t="s">
        <v>346</v>
      </c>
      <c r="C97" s="44">
        <v>1</v>
      </c>
      <c r="D97" s="45"/>
    </row>
    <row r="98" spans="1:4" ht="30" customHeight="1" thickBot="1" x14ac:dyDescent="0.3">
      <c r="A98" s="1" t="s">
        <v>20</v>
      </c>
      <c r="B98" s="4" t="s">
        <v>347</v>
      </c>
      <c r="C98" s="44">
        <v>1</v>
      </c>
      <c r="D98" s="45"/>
    </row>
    <row r="99" spans="1:4" ht="30" customHeight="1" thickBot="1" x14ac:dyDescent="0.3">
      <c r="A99" s="1" t="s">
        <v>22</v>
      </c>
      <c r="B99" s="4" t="s">
        <v>348</v>
      </c>
      <c r="C99" s="44">
        <v>1</v>
      </c>
      <c r="D99" s="45"/>
    </row>
    <row r="100" spans="1:4" ht="30" customHeight="1" thickBot="1" x14ac:dyDescent="0.3">
      <c r="A100" s="1" t="s">
        <v>24</v>
      </c>
      <c r="B100" s="4" t="s">
        <v>349</v>
      </c>
      <c r="C100" s="44">
        <v>1</v>
      </c>
      <c r="D100" s="45"/>
    </row>
    <row r="101" spans="1:4" ht="30" customHeight="1" thickBot="1" x14ac:dyDescent="0.3">
      <c r="A101" s="1" t="s">
        <v>26</v>
      </c>
      <c r="B101" s="4" t="s">
        <v>350</v>
      </c>
      <c r="C101" s="44"/>
      <c r="D101" s="45">
        <v>1</v>
      </c>
    </row>
    <row r="102" spans="1:4" ht="30" customHeight="1" thickBot="1" x14ac:dyDescent="0.3">
      <c r="A102" s="1" t="s">
        <v>28</v>
      </c>
      <c r="B102" s="4" t="s">
        <v>351</v>
      </c>
      <c r="C102" s="44"/>
      <c r="D102" s="45">
        <v>1</v>
      </c>
    </row>
    <row r="103" spans="1:4" ht="30" customHeight="1" thickBot="1" x14ac:dyDescent="0.3">
      <c r="A103" s="1" t="s">
        <v>30</v>
      </c>
      <c r="B103" s="4" t="s">
        <v>352</v>
      </c>
      <c r="C103" s="44">
        <v>1</v>
      </c>
      <c r="D103" s="45"/>
    </row>
    <row r="104" spans="1:4" ht="30" customHeight="1" thickBot="1" x14ac:dyDescent="0.3">
      <c r="A104" s="1" t="s">
        <v>205</v>
      </c>
      <c r="B104" s="4" t="s">
        <v>353</v>
      </c>
      <c r="C104" s="44"/>
      <c r="D104" s="45">
        <v>1</v>
      </c>
    </row>
    <row r="105" spans="1:4" ht="30" customHeight="1" thickBot="1" x14ac:dyDescent="0.3">
      <c r="A105" s="1" t="s">
        <v>206</v>
      </c>
      <c r="B105" s="4" t="s">
        <v>354</v>
      </c>
      <c r="C105" s="44">
        <v>1</v>
      </c>
      <c r="D105" s="45"/>
    </row>
    <row r="106" spans="1:4" ht="30" customHeight="1" thickBot="1" x14ac:dyDescent="0.3">
      <c r="A106" s="7" t="s">
        <v>105</v>
      </c>
      <c r="B106" s="9" t="s">
        <v>355</v>
      </c>
      <c r="C106" s="36"/>
      <c r="D106" s="46"/>
    </row>
    <row r="107" spans="1:4" ht="30" customHeight="1" thickBot="1" x14ac:dyDescent="0.3">
      <c r="A107" s="1" t="s">
        <v>4</v>
      </c>
      <c r="B107" s="4" t="s">
        <v>356</v>
      </c>
      <c r="C107" s="44">
        <v>1</v>
      </c>
      <c r="D107" s="45"/>
    </row>
    <row r="108" spans="1:4" ht="30" customHeight="1" thickBot="1" x14ac:dyDescent="0.3">
      <c r="A108" s="1" t="s">
        <v>6</v>
      </c>
      <c r="B108" s="4" t="s">
        <v>357</v>
      </c>
      <c r="C108" s="44">
        <v>1</v>
      </c>
      <c r="D108" s="45"/>
    </row>
    <row r="109" spans="1:4" ht="30" customHeight="1" thickBot="1" x14ac:dyDescent="0.3">
      <c r="A109" s="80" t="s">
        <v>218</v>
      </c>
      <c r="B109" s="81" t="s">
        <v>358</v>
      </c>
      <c r="C109" s="44">
        <v>1</v>
      </c>
      <c r="D109" s="45"/>
    </row>
    <row r="110" spans="1:4" ht="30" customHeight="1" thickBot="1" x14ac:dyDescent="0.3">
      <c r="A110" s="80" t="s">
        <v>219</v>
      </c>
      <c r="B110" s="81" t="s">
        <v>359</v>
      </c>
      <c r="C110" s="44"/>
      <c r="D110" s="45"/>
    </row>
    <row r="111" spans="1:4" ht="30" customHeight="1" thickBot="1" x14ac:dyDescent="0.3">
      <c r="A111" s="80" t="s">
        <v>220</v>
      </c>
      <c r="B111" s="81" t="s">
        <v>360</v>
      </c>
      <c r="C111" s="44"/>
      <c r="D111" s="45"/>
    </row>
    <row r="112" spans="1:4" ht="30" customHeight="1" thickBot="1" x14ac:dyDescent="0.3">
      <c r="A112" s="80" t="s">
        <v>234</v>
      </c>
      <c r="B112" s="81" t="s">
        <v>361</v>
      </c>
      <c r="C112" s="44"/>
      <c r="D112" s="45"/>
    </row>
    <row r="113" spans="1:4" ht="30" customHeight="1" thickBot="1" x14ac:dyDescent="0.3">
      <c r="A113" s="7" t="s">
        <v>113</v>
      </c>
      <c r="B113" s="8" t="s">
        <v>362</v>
      </c>
      <c r="C113" s="36"/>
      <c r="D113" s="46"/>
    </row>
    <row r="114" spans="1:4" ht="30" customHeight="1" thickBot="1" x14ac:dyDescent="0.3">
      <c r="A114" s="1" t="s">
        <v>4</v>
      </c>
      <c r="B114" s="4" t="s">
        <v>363</v>
      </c>
      <c r="C114" s="44">
        <v>1</v>
      </c>
      <c r="D114" s="45"/>
    </row>
    <row r="115" spans="1:4" ht="30" customHeight="1" thickBot="1" x14ac:dyDescent="0.3">
      <c r="A115" s="1" t="s">
        <v>6</v>
      </c>
      <c r="B115" s="6" t="s">
        <v>364</v>
      </c>
      <c r="C115" s="44">
        <v>1</v>
      </c>
      <c r="D115" s="45"/>
    </row>
    <row r="116" spans="1:4" ht="30" customHeight="1" thickBot="1" x14ac:dyDescent="0.3">
      <c r="A116" s="1" t="s">
        <v>8</v>
      </c>
      <c r="B116" s="4" t="s">
        <v>365</v>
      </c>
      <c r="C116" s="44">
        <v>1</v>
      </c>
      <c r="D116" s="45"/>
    </row>
    <row r="117" spans="1:4" ht="30" customHeight="1" thickBot="1" x14ac:dyDescent="0.3">
      <c r="A117" s="1" t="s">
        <v>20</v>
      </c>
      <c r="B117" s="4" t="s">
        <v>366</v>
      </c>
      <c r="C117" s="44">
        <v>1</v>
      </c>
      <c r="D117" s="45"/>
    </row>
    <row r="118" spans="1:4" ht="30" customHeight="1" thickBot="1" x14ac:dyDescent="0.3">
      <c r="A118" s="1" t="s">
        <v>22</v>
      </c>
      <c r="B118" s="4" t="s">
        <v>367</v>
      </c>
      <c r="C118" s="44">
        <v>1</v>
      </c>
      <c r="D118" s="45"/>
    </row>
    <row r="119" spans="1:4" ht="30" customHeight="1" thickBot="1" x14ac:dyDescent="0.3">
      <c r="A119" s="1" t="s">
        <v>24</v>
      </c>
      <c r="B119" s="4" t="s">
        <v>368</v>
      </c>
      <c r="C119" s="44">
        <v>1</v>
      </c>
      <c r="D119" s="45"/>
    </row>
    <row r="120" spans="1:4" ht="30" customHeight="1" thickBot="1" x14ac:dyDescent="0.3">
      <c r="A120" s="1" t="s">
        <v>26</v>
      </c>
      <c r="B120" s="4" t="s">
        <v>369</v>
      </c>
      <c r="C120" s="44">
        <v>1</v>
      </c>
      <c r="D120" s="45"/>
    </row>
    <row r="121" spans="1:4" ht="30" customHeight="1" thickBot="1" x14ac:dyDescent="0.3">
      <c r="A121" s="1" t="s">
        <v>28</v>
      </c>
      <c r="B121" s="4" t="s">
        <v>370</v>
      </c>
      <c r="C121" s="44">
        <v>1</v>
      </c>
      <c r="D121" s="45"/>
    </row>
    <row r="122" spans="1:4" ht="30" customHeight="1" thickBot="1" x14ac:dyDescent="0.3">
      <c r="A122" s="1" t="s">
        <v>30</v>
      </c>
      <c r="B122" s="4" t="s">
        <v>371</v>
      </c>
      <c r="C122" s="44">
        <v>1</v>
      </c>
      <c r="D122" s="45"/>
    </row>
    <row r="123" spans="1:4" ht="30" customHeight="1" thickBot="1" x14ac:dyDescent="0.3">
      <c r="A123" s="70" t="s">
        <v>124</v>
      </c>
      <c r="B123" s="78" t="s">
        <v>372</v>
      </c>
      <c r="C123" s="36"/>
      <c r="D123" s="46"/>
    </row>
    <row r="124" spans="1:4" ht="30" customHeight="1" thickBot="1" x14ac:dyDescent="0.3">
      <c r="A124" s="66" t="s">
        <v>4</v>
      </c>
      <c r="B124" s="77" t="s">
        <v>373</v>
      </c>
      <c r="C124" s="44">
        <v>1</v>
      </c>
      <c r="D124" s="45"/>
    </row>
    <row r="125" spans="1:4" ht="30" customHeight="1" thickBot="1" x14ac:dyDescent="0.3">
      <c r="A125" s="7" t="s">
        <v>126</v>
      </c>
      <c r="B125" s="9" t="s">
        <v>374</v>
      </c>
      <c r="C125" s="36"/>
      <c r="D125" s="46"/>
    </row>
    <row r="126" spans="1:4" ht="30" customHeight="1" thickBot="1" x14ac:dyDescent="0.3">
      <c r="A126" s="1" t="s">
        <v>4</v>
      </c>
      <c r="B126" s="4" t="s">
        <v>375</v>
      </c>
      <c r="C126" s="44">
        <v>1</v>
      </c>
      <c r="D126" s="45"/>
    </row>
    <row r="127" spans="1:4" ht="30" customHeight="1" thickBot="1" x14ac:dyDescent="0.3">
      <c r="A127" s="1" t="s">
        <v>6</v>
      </c>
      <c r="B127" s="4" t="s">
        <v>376</v>
      </c>
      <c r="C127" s="44">
        <v>1</v>
      </c>
      <c r="D127" s="45"/>
    </row>
    <row r="128" spans="1:4" ht="30" customHeight="1" thickBot="1" x14ac:dyDescent="0.3">
      <c r="A128" s="1" t="s">
        <v>8</v>
      </c>
      <c r="B128" s="4" t="s">
        <v>377</v>
      </c>
      <c r="C128" s="44">
        <v>1</v>
      </c>
      <c r="D128" s="45"/>
    </row>
    <row r="129" spans="1:4" ht="30" customHeight="1" thickBot="1" x14ac:dyDescent="0.3">
      <c r="A129" s="1" t="s">
        <v>20</v>
      </c>
      <c r="B129" s="4" t="s">
        <v>378</v>
      </c>
      <c r="C129" s="44"/>
      <c r="D129" s="45">
        <v>1</v>
      </c>
    </row>
    <row r="130" spans="1:4" ht="30" customHeight="1" thickBot="1" x14ac:dyDescent="0.3">
      <c r="A130" s="1" t="s">
        <v>22</v>
      </c>
      <c r="B130" s="4" t="s">
        <v>379</v>
      </c>
      <c r="C130" s="44"/>
      <c r="D130" s="45">
        <v>1</v>
      </c>
    </row>
    <row r="131" spans="1:4" ht="30" customHeight="1" thickBot="1" x14ac:dyDescent="0.3">
      <c r="A131" s="1" t="s">
        <v>24</v>
      </c>
      <c r="B131" s="4" t="s">
        <v>380</v>
      </c>
      <c r="C131" s="44"/>
      <c r="D131" s="45">
        <v>1</v>
      </c>
    </row>
    <row r="132" spans="1:4" ht="30" customHeight="1" thickBot="1" x14ac:dyDescent="0.3">
      <c r="A132" s="1" t="s">
        <v>26</v>
      </c>
      <c r="B132" s="4" t="s">
        <v>381</v>
      </c>
      <c r="C132" s="44"/>
      <c r="D132" s="45">
        <v>1</v>
      </c>
    </row>
    <row r="133" spans="1:4" ht="30" customHeight="1" thickBot="1" x14ac:dyDescent="0.3">
      <c r="A133" s="1" t="s">
        <v>28</v>
      </c>
      <c r="B133" s="4" t="s">
        <v>382</v>
      </c>
      <c r="C133" s="44"/>
      <c r="D133" s="45">
        <v>1</v>
      </c>
    </row>
    <row r="134" spans="1:4" ht="30" customHeight="1" thickBot="1" x14ac:dyDescent="0.3">
      <c r="A134" s="1" t="s">
        <v>30</v>
      </c>
      <c r="B134" s="4" t="s">
        <v>383</v>
      </c>
      <c r="C134" s="44"/>
      <c r="D134" s="45">
        <v>1</v>
      </c>
    </row>
    <row r="135" spans="1:4" ht="30" customHeight="1" thickBot="1" x14ac:dyDescent="0.3">
      <c r="A135" s="7" t="s">
        <v>137</v>
      </c>
      <c r="B135" s="9" t="s">
        <v>384</v>
      </c>
      <c r="C135" s="36"/>
      <c r="D135" s="46"/>
    </row>
    <row r="136" spans="1:4" ht="30" customHeight="1" thickBot="1" x14ac:dyDescent="0.3">
      <c r="A136" s="1" t="s">
        <v>4</v>
      </c>
      <c r="B136" s="4" t="s">
        <v>385</v>
      </c>
      <c r="C136" s="44">
        <v>1</v>
      </c>
      <c r="D136" s="45"/>
    </row>
    <row r="137" spans="1:4" ht="30" customHeight="1" thickBot="1" x14ac:dyDescent="0.3">
      <c r="A137" s="1" t="s">
        <v>6</v>
      </c>
      <c r="B137" s="4" t="s">
        <v>386</v>
      </c>
      <c r="C137" s="44">
        <v>1</v>
      </c>
      <c r="D137" s="45"/>
    </row>
    <row r="138" spans="1:4" ht="30" customHeight="1" thickBot="1" x14ac:dyDescent="0.3">
      <c r="A138" s="1" t="s">
        <v>8</v>
      </c>
      <c r="B138" s="4" t="s">
        <v>387</v>
      </c>
      <c r="C138" s="44">
        <v>1</v>
      </c>
      <c r="D138" s="45"/>
    </row>
    <row r="139" spans="1:4" ht="30" customHeight="1" thickBot="1" x14ac:dyDescent="0.3">
      <c r="A139" s="1" t="s">
        <v>20</v>
      </c>
      <c r="B139" s="4" t="s">
        <v>388</v>
      </c>
      <c r="C139" s="44">
        <v>1</v>
      </c>
      <c r="D139" s="45"/>
    </row>
    <row r="140" spans="1:4" ht="30" customHeight="1" thickBot="1" x14ac:dyDescent="0.3">
      <c r="A140" s="1" t="s">
        <v>22</v>
      </c>
      <c r="B140" s="4" t="s">
        <v>389</v>
      </c>
      <c r="C140" s="44">
        <v>1</v>
      </c>
      <c r="D140" s="45"/>
    </row>
    <row r="141" spans="1:4" ht="30" customHeight="1" thickBot="1" x14ac:dyDescent="0.3">
      <c r="A141" s="1" t="s">
        <v>24</v>
      </c>
      <c r="B141" s="4" t="s">
        <v>390</v>
      </c>
      <c r="C141" s="44">
        <v>1</v>
      </c>
      <c r="D141" s="45"/>
    </row>
    <row r="142" spans="1:4" ht="30" customHeight="1" thickBot="1" x14ac:dyDescent="0.3">
      <c r="A142" s="87" t="s">
        <v>145</v>
      </c>
      <c r="B142" s="88" t="s">
        <v>391</v>
      </c>
      <c r="C142" s="89"/>
      <c r="D142" s="90"/>
    </row>
    <row r="143" spans="1:4" ht="30" customHeight="1" thickBot="1" x14ac:dyDescent="0.3">
      <c r="A143" s="7" t="s">
        <v>147</v>
      </c>
      <c r="B143" s="9" t="s">
        <v>392</v>
      </c>
      <c r="C143" s="36"/>
      <c r="D143" s="46"/>
    </row>
    <row r="144" spans="1:4" ht="30" customHeight="1" thickBot="1" x14ac:dyDescent="0.3">
      <c r="A144" s="66" t="s">
        <v>4</v>
      </c>
      <c r="B144" s="68" t="s">
        <v>393</v>
      </c>
      <c r="C144" s="44">
        <v>1</v>
      </c>
      <c r="D144" s="45"/>
    </row>
    <row r="145" spans="1:4" ht="30" customHeight="1" thickBot="1" x14ac:dyDescent="0.3">
      <c r="A145" s="87" t="s">
        <v>148</v>
      </c>
      <c r="B145" s="88" t="s">
        <v>394</v>
      </c>
      <c r="C145" s="89"/>
      <c r="D145" s="90"/>
    </row>
    <row r="146" spans="1:4" ht="30" customHeight="1" thickBot="1" x14ac:dyDescent="0.3">
      <c r="A146" s="70" t="s">
        <v>150</v>
      </c>
      <c r="B146" s="69" t="s">
        <v>395</v>
      </c>
      <c r="C146" s="36"/>
      <c r="D146" s="46"/>
    </row>
    <row r="147" spans="1:4" ht="30" customHeight="1" thickBot="1" x14ac:dyDescent="0.3">
      <c r="A147" s="66" t="s">
        <v>4</v>
      </c>
      <c r="B147" s="68" t="s">
        <v>396</v>
      </c>
      <c r="C147" s="44">
        <v>1</v>
      </c>
      <c r="D147" s="45"/>
    </row>
    <row r="148" spans="1:4" ht="30" customHeight="1" thickBot="1" x14ac:dyDescent="0.3">
      <c r="A148" s="66" t="s">
        <v>6</v>
      </c>
      <c r="B148" s="68" t="s">
        <v>397</v>
      </c>
      <c r="C148" s="44">
        <v>1</v>
      </c>
      <c r="D148" s="45"/>
    </row>
    <row r="149" spans="1:4" ht="30" customHeight="1" thickBot="1" x14ac:dyDescent="0.3">
      <c r="A149" s="7" t="s">
        <v>151</v>
      </c>
      <c r="B149" s="9" t="s">
        <v>398</v>
      </c>
      <c r="C149" s="36"/>
      <c r="D149" s="46"/>
    </row>
    <row r="150" spans="1:4" ht="30" customHeight="1" thickBot="1" x14ac:dyDescent="0.3">
      <c r="A150" s="66" t="s">
        <v>4</v>
      </c>
      <c r="B150" s="4" t="s">
        <v>399</v>
      </c>
      <c r="C150" s="44">
        <v>1</v>
      </c>
      <c r="D150" s="45"/>
    </row>
    <row r="151" spans="1:4" ht="30" customHeight="1" thickBot="1" x14ac:dyDescent="0.3">
      <c r="A151" s="66" t="s">
        <v>6</v>
      </c>
      <c r="B151" s="4" t="s">
        <v>400</v>
      </c>
      <c r="C151" s="44">
        <v>1</v>
      </c>
      <c r="D151" s="45"/>
    </row>
    <row r="152" spans="1:4" ht="30" customHeight="1" thickBot="1" x14ac:dyDescent="0.3">
      <c r="A152" s="66" t="s">
        <v>8</v>
      </c>
      <c r="B152" s="4" t="s">
        <v>401</v>
      </c>
      <c r="C152" s="44">
        <v>1</v>
      </c>
      <c r="D152" s="45"/>
    </row>
    <row r="153" spans="1:4" ht="30" customHeight="1" thickBot="1" x14ac:dyDescent="0.3">
      <c r="A153" s="66" t="s">
        <v>20</v>
      </c>
      <c r="B153" s="4" t="s">
        <v>402</v>
      </c>
      <c r="C153" s="44">
        <v>1</v>
      </c>
      <c r="D153" s="45"/>
    </row>
    <row r="154" spans="1:4" ht="30" customHeight="1" thickBot="1" x14ac:dyDescent="0.3">
      <c r="A154" s="66" t="s">
        <v>22</v>
      </c>
      <c r="B154" s="4" t="s">
        <v>403</v>
      </c>
      <c r="C154" s="44">
        <v>1</v>
      </c>
      <c r="D154" s="45"/>
    </row>
    <row r="155" spans="1:4" ht="30" customHeight="1" thickBot="1" x14ac:dyDescent="0.3">
      <c r="A155" s="66" t="s">
        <v>24</v>
      </c>
      <c r="B155" s="4" t="s">
        <v>404</v>
      </c>
      <c r="C155" s="44">
        <v>1</v>
      </c>
      <c r="D155" s="45"/>
    </row>
    <row r="156" spans="1:4" ht="30" customHeight="1" thickBot="1" x14ac:dyDescent="0.3">
      <c r="A156" s="7" t="s">
        <v>158</v>
      </c>
      <c r="B156" s="8" t="s">
        <v>405</v>
      </c>
      <c r="C156" s="36"/>
      <c r="D156" s="46"/>
    </row>
    <row r="157" spans="1:4" ht="30" customHeight="1" thickBot="1" x14ac:dyDescent="0.3">
      <c r="A157" s="66" t="s">
        <v>4</v>
      </c>
      <c r="B157" s="4" t="s">
        <v>406</v>
      </c>
      <c r="C157" s="44">
        <v>1</v>
      </c>
      <c r="D157" s="45"/>
    </row>
    <row r="158" spans="1:4" ht="30" customHeight="1" thickBot="1" x14ac:dyDescent="0.3">
      <c r="A158" s="66" t="s">
        <v>6</v>
      </c>
      <c r="B158" s="4" t="s">
        <v>407</v>
      </c>
      <c r="C158" s="44">
        <v>1</v>
      </c>
      <c r="D158" s="45"/>
    </row>
    <row r="159" spans="1:4" ht="30" customHeight="1" thickBot="1" x14ac:dyDescent="0.3">
      <c r="A159" s="66" t="s">
        <v>8</v>
      </c>
      <c r="B159" s="4" t="s">
        <v>408</v>
      </c>
      <c r="C159" s="44">
        <v>1</v>
      </c>
      <c r="D159" s="45"/>
    </row>
    <row r="160" spans="1:4" ht="30" customHeight="1" thickBot="1" x14ac:dyDescent="0.3">
      <c r="A160" s="66" t="s">
        <v>20</v>
      </c>
      <c r="B160" s="4" t="s">
        <v>409</v>
      </c>
      <c r="C160" s="44">
        <v>1</v>
      </c>
      <c r="D160" s="45"/>
    </row>
    <row r="161" spans="1:4" ht="30" customHeight="1" thickBot="1" x14ac:dyDescent="0.3">
      <c r="A161" s="66" t="s">
        <v>22</v>
      </c>
      <c r="B161" s="77" t="s">
        <v>410</v>
      </c>
      <c r="C161" s="44">
        <v>1</v>
      </c>
      <c r="D161" s="45"/>
    </row>
    <row r="162" spans="1:4" ht="30" customHeight="1" thickBot="1" x14ac:dyDescent="0.3">
      <c r="A162" s="87" t="s">
        <v>163</v>
      </c>
      <c r="B162" s="88" t="s">
        <v>411</v>
      </c>
      <c r="C162" s="89"/>
      <c r="D162" s="90"/>
    </row>
    <row r="163" spans="1:4" ht="30" customHeight="1" thickBot="1" x14ac:dyDescent="0.3">
      <c r="A163" s="7" t="s">
        <v>223</v>
      </c>
      <c r="B163" s="9" t="s">
        <v>412</v>
      </c>
      <c r="C163" s="36"/>
      <c r="D163" s="46"/>
    </row>
    <row r="164" spans="1:4" ht="30" customHeight="1" thickBot="1" x14ac:dyDescent="0.3">
      <c r="A164" s="84" t="s">
        <v>4</v>
      </c>
      <c r="B164" s="5" t="s">
        <v>413</v>
      </c>
      <c r="C164" s="44">
        <v>1</v>
      </c>
      <c r="D164" s="45"/>
    </row>
    <row r="165" spans="1:4" ht="30" customHeight="1" thickBot="1" x14ac:dyDescent="0.3">
      <c r="A165" s="84" t="s">
        <v>6</v>
      </c>
      <c r="B165" s="5" t="s">
        <v>414</v>
      </c>
      <c r="C165" s="44">
        <v>1</v>
      </c>
      <c r="D165" s="45"/>
    </row>
    <row r="166" spans="1:4" ht="30" customHeight="1" thickBot="1" x14ac:dyDescent="0.3">
      <c r="A166" s="84" t="s">
        <v>8</v>
      </c>
      <c r="B166" s="5" t="s">
        <v>415</v>
      </c>
      <c r="C166" s="44">
        <v>1</v>
      </c>
      <c r="D166" s="45"/>
    </row>
    <row r="167" spans="1:4" ht="30" customHeight="1" thickBot="1" x14ac:dyDescent="0.3">
      <c r="A167" s="84" t="s">
        <v>20</v>
      </c>
      <c r="B167" s="5" t="s">
        <v>416</v>
      </c>
      <c r="C167" s="44">
        <v>1</v>
      </c>
      <c r="D167" s="45"/>
    </row>
    <row r="168" spans="1:4" ht="30" customHeight="1" thickBot="1" x14ac:dyDescent="0.3">
      <c r="A168" s="87" t="s">
        <v>168</v>
      </c>
      <c r="B168" s="88" t="s">
        <v>417</v>
      </c>
      <c r="C168" s="89"/>
      <c r="D168" s="90"/>
    </row>
    <row r="169" spans="1:4" ht="30" customHeight="1" thickBot="1" x14ac:dyDescent="0.3">
      <c r="A169" s="7" t="s">
        <v>224</v>
      </c>
      <c r="B169" s="9" t="s">
        <v>418</v>
      </c>
      <c r="C169" s="36"/>
      <c r="D169" s="46"/>
    </row>
    <row r="170" spans="1:4" ht="30" customHeight="1" thickBot="1" x14ac:dyDescent="0.3">
      <c r="A170" s="66" t="s">
        <v>4</v>
      </c>
      <c r="B170" s="68" t="s">
        <v>419</v>
      </c>
      <c r="C170" s="44">
        <v>1</v>
      </c>
      <c r="D170" s="45"/>
    </row>
    <row r="171" spans="1:4" ht="30" customHeight="1" thickBot="1" x14ac:dyDescent="0.3">
      <c r="A171" s="7" t="s">
        <v>240</v>
      </c>
      <c r="B171" s="9" t="s">
        <v>420</v>
      </c>
      <c r="C171" s="37"/>
      <c r="D171" s="49"/>
    </row>
    <row r="172" spans="1:4" ht="30" customHeight="1" thickBot="1" x14ac:dyDescent="0.3">
      <c r="A172" s="84" t="s">
        <v>4</v>
      </c>
      <c r="B172" s="85" t="s">
        <v>421</v>
      </c>
      <c r="C172" s="50">
        <v>1</v>
      </c>
      <c r="D172" s="51"/>
    </row>
    <row r="173" spans="1:4" ht="30" customHeight="1" thickBot="1" x14ac:dyDescent="0.3">
      <c r="A173" s="87" t="s">
        <v>173</v>
      </c>
      <c r="B173" s="88" t="s">
        <v>422</v>
      </c>
      <c r="C173" s="144"/>
      <c r="D173" s="145"/>
    </row>
    <row r="174" spans="1:4" ht="30" customHeight="1" thickBot="1" x14ac:dyDescent="0.3">
      <c r="A174" s="84" t="s">
        <v>4</v>
      </c>
      <c r="B174" s="4" t="s">
        <v>423</v>
      </c>
      <c r="C174" s="44">
        <v>1</v>
      </c>
      <c r="D174" s="45"/>
    </row>
    <row r="175" spans="1:4" ht="30" customHeight="1" thickBot="1" x14ac:dyDescent="0.3">
      <c r="A175" s="84" t="s">
        <v>6</v>
      </c>
      <c r="B175" s="4" t="s">
        <v>424</v>
      </c>
      <c r="C175" s="44">
        <v>1</v>
      </c>
      <c r="D175" s="45"/>
    </row>
    <row r="176" spans="1:4" ht="30" customHeight="1" thickBot="1" x14ac:dyDescent="0.3">
      <c r="A176" s="84" t="s">
        <v>8</v>
      </c>
      <c r="B176" s="4" t="s">
        <v>425</v>
      </c>
      <c r="C176" s="44">
        <v>1</v>
      </c>
      <c r="D176" s="45"/>
    </row>
    <row r="177" spans="1:4" ht="30" customHeight="1" thickBot="1" x14ac:dyDescent="0.3">
      <c r="A177" s="84" t="s">
        <v>20</v>
      </c>
      <c r="B177" s="4" t="s">
        <v>426</v>
      </c>
      <c r="C177" s="50">
        <v>1</v>
      </c>
      <c r="D177" s="51"/>
    </row>
  </sheetData>
  <pageMargins left="0.511811024" right="0.511811024" top="0.78740157499999996" bottom="0.78740157499999996" header="0.31496062000000002" footer="0.31496062000000002"/>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Introduction</vt:lpstr>
      <vt:lpstr>Questionnaire</vt:lpstr>
      <vt:lpstr>Planilha de programa</vt:lpstr>
      <vt:lpstr>Results displayed in graphics</vt:lpstr>
      <vt:lpstr>Management matrix - government</vt:lpstr>
      <vt:lpstr>Management matrix - producers</vt:lpstr>
      <vt:lpstr>Questionnaire - Correct answers</vt:lpstr>
      <vt:lpstr>Introduction!_Toc467332249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Diaz</dc:creator>
  <cp:lastModifiedBy>Luciano</cp:lastModifiedBy>
  <cp:lastPrinted>2016-11-22T12:23:12Z</cp:lastPrinted>
  <dcterms:created xsi:type="dcterms:W3CDTF">2016-06-23T02:15:21Z</dcterms:created>
  <dcterms:modified xsi:type="dcterms:W3CDTF">2018-02-06T13:04:04Z</dcterms:modified>
</cp:coreProperties>
</file>